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autoCompressPictures="0" defaultThemeVersion="124226"/>
  <workbookProtection workbookPassword="958F" lockStructure="1"/>
  <bookViews>
    <workbookView xWindow="555" yWindow="555" windowWidth="19440" windowHeight="11760" activeTab="1"/>
  </bookViews>
  <sheets>
    <sheet name="Instructions Fees" sheetId="26" r:id="rId1"/>
    <sheet name="Summary Info" sheetId="25" r:id="rId2"/>
    <sheet name="Fees" sheetId="24" r:id="rId3"/>
    <sheet name="Terms" sheetId="2" state="hidden" r:id="rId4"/>
  </sheets>
  <definedNames>
    <definedName name="_xlnm._FilterDatabase" localSheetId="3" hidden="1">Terms!#REF!</definedName>
    <definedName name="Activity_List" localSheetId="2">Activity[]</definedName>
    <definedName name="Activity_List" localSheetId="1">Activity[]</definedName>
    <definedName name="Activity_List">Activity[]</definedName>
    <definedName name="Activity_Subgroup_List">Activity_Subgroup[Activity Subgroup]</definedName>
    <definedName name="Benefits_List">Benefits[Entitlements]</definedName>
    <definedName name="Category_List" localSheetId="2">Category[Category]</definedName>
    <definedName name="Category_List" localSheetId="1">Category[Category]</definedName>
    <definedName name="Category_List">Category[Category]</definedName>
    <definedName name="CD_Signature">"Picture 1"</definedName>
    <definedName name="Contractor_Type_List">Contractor_Type[Contractor Type]</definedName>
    <definedName name="Country_List" localSheetId="2">Country[Country]</definedName>
    <definedName name="Country_List" localSheetId="1">Country[Country]</definedName>
    <definedName name="Country_List">Country[Country]</definedName>
    <definedName name="Date_List" localSheetId="2">Date[Date]</definedName>
    <definedName name="Date_List" localSheetId="1">Date[Date]</definedName>
    <definedName name="Date_List">Date[Date]</definedName>
    <definedName name="Defined_Output_List">Terms!$AJ$6:$AJ$28</definedName>
    <definedName name="OLE_LINK1" localSheetId="3">Terms!#REF!</definedName>
    <definedName name="Position_List" localSheetId="2">Position[Position]</definedName>
    <definedName name="Position_List" localSheetId="1">Position[Position]</definedName>
    <definedName name="Position_List">Position[Position]</definedName>
    <definedName name="_xlnm.Print_Area" localSheetId="2">Fees!$A$1:$AH$52</definedName>
    <definedName name="_xlnm.Print_Area" localSheetId="1">'Summary Info'!$A$1:$G$70</definedName>
    <definedName name="Programme_List">Programme[Programme]</definedName>
    <definedName name="Research_Network_ConditionalPosition">#REF!</definedName>
    <definedName name="RP_Activities_List">RP_Activities[RP Activities]</definedName>
    <definedName name="RP_Outputs_List">RP_Outputs[RP Outputs]</definedName>
    <definedName name="RP_Position_List">RP_Position[RP Position]</definedName>
    <definedName name="Summary_Info_Theme">'Summary Info'!$F$6</definedName>
    <definedName name="Thematic_List">Thematic_Area[Thematic Area]</definedName>
  </definedNames>
  <calcPr calcId="145621"/>
</workbook>
</file>

<file path=xl/calcChain.xml><?xml version="1.0" encoding="utf-8"?>
<calcChain xmlns="http://schemas.openxmlformats.org/spreadsheetml/2006/main">
  <c r="AG48" i="24" l="1"/>
  <c r="AC28" i="24" l="1"/>
  <c r="AC34" i="24"/>
  <c r="Z18" i="24" l="1"/>
  <c r="Z19" i="24"/>
  <c r="Z20" i="24"/>
  <c r="Z21" i="24"/>
  <c r="Z22" i="24"/>
  <c r="AA18" i="24"/>
  <c r="AA19" i="24"/>
  <c r="AA20" i="24"/>
  <c r="AA21" i="24"/>
  <c r="AA22" i="24"/>
  <c r="AB18" i="24"/>
  <c r="AB19" i="24"/>
  <c r="AB20" i="24"/>
  <c r="AB21" i="24"/>
  <c r="AB22" i="24"/>
  <c r="Q18" i="24"/>
  <c r="R18" i="24"/>
  <c r="S18" i="24"/>
  <c r="F18" i="24"/>
  <c r="T18" i="24" s="1"/>
  <c r="Y18" i="24" s="1"/>
  <c r="J18" i="24" s="1"/>
  <c r="U18" i="24"/>
  <c r="V18" i="24"/>
  <c r="W18" i="24"/>
  <c r="T20" i="24"/>
  <c r="T21" i="24"/>
  <c r="T22" i="24"/>
  <c r="Y20" i="24"/>
  <c r="Y21" i="24"/>
  <c r="Y22" i="24"/>
  <c r="W19" i="24"/>
  <c r="W20" i="24"/>
  <c r="W21" i="24"/>
  <c r="W22" i="24"/>
  <c r="V19" i="24"/>
  <c r="V20" i="24"/>
  <c r="V21" i="24"/>
  <c r="V22" i="24"/>
  <c r="U19" i="24"/>
  <c r="U20" i="24"/>
  <c r="U21" i="24"/>
  <c r="U22" i="24"/>
  <c r="S19" i="24"/>
  <c r="S20" i="24"/>
  <c r="S21" i="24"/>
  <c r="S22" i="24"/>
  <c r="R19" i="24"/>
  <c r="R20" i="24"/>
  <c r="R21" i="24"/>
  <c r="R22" i="24"/>
  <c r="Q19" i="24"/>
  <c r="Q20" i="24"/>
  <c r="Q21" i="24"/>
  <c r="Q22" i="24"/>
  <c r="P18" i="24"/>
  <c r="P19" i="24"/>
  <c r="P20" i="24"/>
  <c r="P21" i="24"/>
  <c r="P22" i="24"/>
  <c r="N18" i="24"/>
  <c r="N19" i="24"/>
  <c r="N20" i="24"/>
  <c r="N21" i="24"/>
  <c r="N22" i="24"/>
  <c r="J20" i="24"/>
  <c r="J21" i="24"/>
  <c r="J22" i="24"/>
  <c r="I18" i="24"/>
  <c r="I19" i="24"/>
  <c r="I20" i="24"/>
  <c r="I21" i="24"/>
  <c r="I22" i="24"/>
  <c r="H18" i="24"/>
  <c r="H19" i="24"/>
  <c r="H20" i="24"/>
  <c r="H21" i="24"/>
  <c r="H22" i="24"/>
  <c r="G18" i="24"/>
  <c r="G19" i="24"/>
  <c r="G20" i="24"/>
  <c r="G21" i="24"/>
  <c r="G22" i="24"/>
  <c r="F19" i="24"/>
  <c r="T19" i="24" s="1"/>
  <c r="F20" i="24"/>
  <c r="F21" i="24"/>
  <c r="F22" i="24"/>
  <c r="E18" i="24"/>
  <c r="E19" i="24"/>
  <c r="E20" i="24"/>
  <c r="E21" i="24"/>
  <c r="E22" i="24"/>
  <c r="Z6" i="24"/>
  <c r="D18" i="24"/>
  <c r="D19" i="24"/>
  <c r="D20" i="24"/>
  <c r="D21" i="24"/>
  <c r="D22" i="24"/>
  <c r="B18" i="24"/>
  <c r="B19" i="24"/>
  <c r="B20" i="24"/>
  <c r="B21" i="24"/>
  <c r="B22" i="24"/>
  <c r="S28" i="24"/>
  <c r="S29" i="24"/>
  <c r="S30" i="24"/>
  <c r="S31" i="24"/>
  <c r="S32" i="24"/>
  <c r="S33" i="24"/>
  <c r="S34" i="24"/>
  <c r="S35" i="24"/>
  <c r="S36" i="24"/>
  <c r="S37" i="24"/>
  <c r="S38" i="24"/>
  <c r="S39" i="24"/>
  <c r="S40" i="24"/>
  <c r="S41" i="24"/>
  <c r="S42" i="24"/>
  <c r="S43" i="24"/>
  <c r="S44" i="24"/>
  <c r="S45" i="24"/>
  <c r="S46" i="24"/>
  <c r="S47" i="24"/>
  <c r="R28" i="24"/>
  <c r="R29" i="24"/>
  <c r="R30" i="24"/>
  <c r="R31" i="24"/>
  <c r="R32" i="24"/>
  <c r="R33" i="24"/>
  <c r="R34" i="24"/>
  <c r="R35" i="24"/>
  <c r="R36" i="24"/>
  <c r="R37" i="24"/>
  <c r="R38" i="24"/>
  <c r="R39" i="24"/>
  <c r="R40" i="24"/>
  <c r="R41" i="24"/>
  <c r="R42" i="24"/>
  <c r="R43" i="24"/>
  <c r="R44" i="24"/>
  <c r="R45" i="24"/>
  <c r="R46" i="24"/>
  <c r="R47" i="24"/>
  <c r="P28" i="24"/>
  <c r="P29" i="24"/>
  <c r="P30" i="24"/>
  <c r="P31" i="24"/>
  <c r="P32" i="24"/>
  <c r="P33" i="24"/>
  <c r="P34" i="24"/>
  <c r="P35" i="24"/>
  <c r="P36" i="24"/>
  <c r="P37" i="24"/>
  <c r="P38" i="24"/>
  <c r="P39" i="24"/>
  <c r="P40" i="24"/>
  <c r="P41" i="24"/>
  <c r="P42" i="24"/>
  <c r="P43" i="24"/>
  <c r="P44" i="24"/>
  <c r="P45" i="24"/>
  <c r="P46" i="24"/>
  <c r="P47" i="24"/>
  <c r="N28" i="24"/>
  <c r="X28" i="24"/>
  <c r="W28" i="24"/>
  <c r="W29" i="24"/>
  <c r="W30" i="24"/>
  <c r="W31" i="24"/>
  <c r="W32" i="24"/>
  <c r="W33" i="24"/>
  <c r="W34" i="24"/>
  <c r="W35" i="24"/>
  <c r="W36" i="24"/>
  <c r="W37" i="24"/>
  <c r="W38" i="24"/>
  <c r="W39" i="24"/>
  <c r="W40" i="24"/>
  <c r="W41" i="24"/>
  <c r="W42" i="24"/>
  <c r="W43" i="24"/>
  <c r="W44" i="24"/>
  <c r="W45" i="24"/>
  <c r="W46" i="24"/>
  <c r="W47" i="24"/>
  <c r="U28" i="24"/>
  <c r="F29" i="24"/>
  <c r="T29" i="24" s="1"/>
  <c r="F30" i="24"/>
  <c r="T30" i="24" s="1"/>
  <c r="F31" i="24"/>
  <c r="T31" i="24"/>
  <c r="F32" i="24"/>
  <c r="T32" i="24"/>
  <c r="F33" i="24"/>
  <c r="T33" i="24"/>
  <c r="F34" i="24"/>
  <c r="T34" i="24"/>
  <c r="T35" i="24"/>
  <c r="T36" i="24"/>
  <c r="T37" i="24"/>
  <c r="T38" i="24"/>
  <c r="T39" i="24"/>
  <c r="T40" i="24"/>
  <c r="T41" i="24"/>
  <c r="T42" i="24"/>
  <c r="T43" i="24"/>
  <c r="T44" i="24"/>
  <c r="T45" i="24"/>
  <c r="T46" i="24"/>
  <c r="T47" i="24"/>
  <c r="Q28" i="24"/>
  <c r="Q29" i="24"/>
  <c r="Q30" i="24"/>
  <c r="Q31" i="24"/>
  <c r="Q32" i="24"/>
  <c r="Q33" i="24"/>
  <c r="Q34" i="24"/>
  <c r="Q35" i="24"/>
  <c r="Q36" i="24"/>
  <c r="Q37" i="24"/>
  <c r="Q38" i="24"/>
  <c r="Q39" i="24"/>
  <c r="Q40" i="24"/>
  <c r="Q41" i="24"/>
  <c r="Q42" i="24"/>
  <c r="Q43" i="24"/>
  <c r="Q44" i="24"/>
  <c r="Q45" i="24"/>
  <c r="Q46" i="24"/>
  <c r="Q47" i="24"/>
  <c r="G47" i="24"/>
  <c r="Z13" i="24"/>
  <c r="AG13" i="24" s="1"/>
  <c r="Z7" i="24" s="1"/>
  <c r="F19" i="25" s="1"/>
  <c r="B29" i="24"/>
  <c r="B30" i="24"/>
  <c r="B31" i="24"/>
  <c r="B32" i="24"/>
  <c r="B33" i="24"/>
  <c r="B34" i="24"/>
  <c r="B35" i="24"/>
  <c r="B36" i="24"/>
  <c r="B37" i="24"/>
  <c r="B38" i="24"/>
  <c r="B39" i="24"/>
  <c r="B40" i="24"/>
  <c r="B41" i="24"/>
  <c r="B42" i="24"/>
  <c r="B43" i="24"/>
  <c r="B44" i="24"/>
  <c r="B45" i="24"/>
  <c r="B46" i="24"/>
  <c r="B47" i="24"/>
  <c r="G28" i="24"/>
  <c r="G29" i="24"/>
  <c r="G30" i="24"/>
  <c r="G31" i="24"/>
  <c r="G32" i="24"/>
  <c r="G33" i="24"/>
  <c r="G34" i="24"/>
  <c r="G35" i="24"/>
  <c r="G36" i="24"/>
  <c r="G37" i="24"/>
  <c r="G38" i="24"/>
  <c r="G39" i="24"/>
  <c r="G40" i="24"/>
  <c r="G41" i="24"/>
  <c r="G42" i="24"/>
  <c r="G43" i="24"/>
  <c r="G44" i="24"/>
  <c r="G45" i="24"/>
  <c r="G46" i="24"/>
  <c r="AD12" i="24"/>
  <c r="E6" i="25"/>
  <c r="F11" i="25" s="1"/>
  <c r="AE7" i="24" s="1"/>
  <c r="U32" i="24"/>
  <c r="V32" i="24"/>
  <c r="Y32" i="24"/>
  <c r="J32" i="24" s="1"/>
  <c r="U33" i="24"/>
  <c r="V33" i="24"/>
  <c r="U34" i="24"/>
  <c r="V34" i="24"/>
  <c r="Y34" i="24"/>
  <c r="Y35" i="24"/>
  <c r="Y36" i="24"/>
  <c r="Y37" i="24"/>
  <c r="Y38" i="24"/>
  <c r="Y39" i="24"/>
  <c r="Y40" i="24"/>
  <c r="Y41" i="24"/>
  <c r="Y42" i="24"/>
  <c r="Y44" i="24"/>
  <c r="Y45" i="24"/>
  <c r="Y46" i="24"/>
  <c r="Y47" i="24"/>
  <c r="X29" i="24"/>
  <c r="X30" i="24"/>
  <c r="X31" i="24"/>
  <c r="X32" i="24"/>
  <c r="X33" i="24"/>
  <c r="X34" i="24"/>
  <c r="X35" i="24"/>
  <c r="X36" i="24"/>
  <c r="X37" i="24"/>
  <c r="X38" i="24"/>
  <c r="X39" i="24"/>
  <c r="X40" i="24"/>
  <c r="X41" i="24"/>
  <c r="X42" i="24"/>
  <c r="X43" i="24"/>
  <c r="X44" i="24"/>
  <c r="X45" i="24"/>
  <c r="X46" i="24"/>
  <c r="X47" i="24"/>
  <c r="V29" i="24"/>
  <c r="V30" i="24"/>
  <c r="V31" i="24"/>
  <c r="V35" i="24"/>
  <c r="V36" i="24"/>
  <c r="V37" i="24"/>
  <c r="V38" i="24"/>
  <c r="V39" i="24"/>
  <c r="V40" i="24"/>
  <c r="V41" i="24"/>
  <c r="V42" i="24"/>
  <c r="V43" i="24"/>
  <c r="V44" i="24"/>
  <c r="V45" i="24"/>
  <c r="V46" i="24"/>
  <c r="V47" i="24"/>
  <c r="U29" i="24"/>
  <c r="U30" i="24"/>
  <c r="U31" i="24"/>
  <c r="U35" i="24"/>
  <c r="U36" i="24"/>
  <c r="U37" i="24"/>
  <c r="U38" i="24"/>
  <c r="U39" i="24"/>
  <c r="U40" i="24"/>
  <c r="U41" i="24"/>
  <c r="U42" i="24"/>
  <c r="U43" i="24"/>
  <c r="U44" i="24"/>
  <c r="U45" i="24"/>
  <c r="U46" i="24"/>
  <c r="U47" i="24"/>
  <c r="AC32" i="24"/>
  <c r="N32" i="24" s="1"/>
  <c r="AC33" i="24"/>
  <c r="N33" i="24" s="1"/>
  <c r="N34" i="24"/>
  <c r="N35" i="24"/>
  <c r="N36" i="24"/>
  <c r="N37" i="24"/>
  <c r="N38" i="24"/>
  <c r="N39" i="24"/>
  <c r="N40" i="24"/>
  <c r="N41" i="24"/>
  <c r="N42" i="24"/>
  <c r="N44" i="24"/>
  <c r="N45" i="24"/>
  <c r="N46" i="24"/>
  <c r="N47" i="24"/>
  <c r="J34" i="24"/>
  <c r="J35" i="24"/>
  <c r="J36" i="24"/>
  <c r="J37" i="24"/>
  <c r="J38" i="24"/>
  <c r="J39" i="24"/>
  <c r="J40" i="24"/>
  <c r="J41" i="24"/>
  <c r="J42" i="24"/>
  <c r="J44" i="24"/>
  <c r="J45" i="24"/>
  <c r="J46" i="24"/>
  <c r="J47" i="24"/>
  <c r="I29" i="24"/>
  <c r="I30" i="24"/>
  <c r="I31" i="24"/>
  <c r="I32" i="24"/>
  <c r="I33" i="24"/>
  <c r="I34" i="24"/>
  <c r="I35" i="24"/>
  <c r="I36" i="24"/>
  <c r="I37" i="24"/>
  <c r="I38" i="24"/>
  <c r="I39" i="24"/>
  <c r="I40" i="24"/>
  <c r="I41" i="24"/>
  <c r="I42" i="24"/>
  <c r="I43" i="24"/>
  <c r="I44" i="24"/>
  <c r="I45" i="24"/>
  <c r="I46" i="24"/>
  <c r="I47" i="24"/>
  <c r="H29" i="24"/>
  <c r="H30" i="24"/>
  <c r="H31" i="24"/>
  <c r="H32" i="24"/>
  <c r="H33" i="24"/>
  <c r="H34" i="24"/>
  <c r="H35" i="24"/>
  <c r="H36" i="24"/>
  <c r="H37" i="24"/>
  <c r="H38" i="24"/>
  <c r="H39" i="24"/>
  <c r="H40" i="24"/>
  <c r="H41" i="24"/>
  <c r="H42" i="24"/>
  <c r="H43" i="24"/>
  <c r="H44" i="24"/>
  <c r="H45" i="24"/>
  <c r="H46" i="24"/>
  <c r="H47" i="24"/>
  <c r="E29" i="24"/>
  <c r="E30" i="24"/>
  <c r="E31" i="24"/>
  <c r="E32" i="24"/>
  <c r="E33" i="24"/>
  <c r="E34" i="24"/>
  <c r="E35" i="24"/>
  <c r="E36" i="24"/>
  <c r="E37" i="24"/>
  <c r="E38" i="24"/>
  <c r="E39" i="24"/>
  <c r="E40" i="24"/>
  <c r="E41" i="24"/>
  <c r="E42" i="24"/>
  <c r="E43" i="24"/>
  <c r="E44" i="24"/>
  <c r="E45" i="24"/>
  <c r="E46" i="24"/>
  <c r="E47" i="24"/>
  <c r="F35" i="24"/>
  <c r="F36" i="24"/>
  <c r="F37" i="24"/>
  <c r="F38" i="24"/>
  <c r="F39" i="24"/>
  <c r="F40" i="24"/>
  <c r="F41" i="24"/>
  <c r="F42" i="24"/>
  <c r="F43" i="24"/>
  <c r="F44" i="24"/>
  <c r="F45" i="24"/>
  <c r="F46" i="24"/>
  <c r="F47" i="24"/>
  <c r="D32" i="24"/>
  <c r="D33" i="24"/>
  <c r="D34" i="24"/>
  <c r="D35" i="24"/>
  <c r="D36" i="24"/>
  <c r="D37" i="24"/>
  <c r="D38" i="24"/>
  <c r="D39" i="24"/>
  <c r="D40" i="24"/>
  <c r="D41" i="24"/>
  <c r="D42" i="24"/>
  <c r="D43" i="24"/>
  <c r="D44" i="24"/>
  <c r="D45" i="24"/>
  <c r="D46" i="24"/>
  <c r="D47" i="24"/>
  <c r="V28" i="24"/>
  <c r="I28" i="24"/>
  <c r="B28" i="24"/>
  <c r="F28" i="24"/>
  <c r="T28" i="24" s="1"/>
  <c r="H28" i="24"/>
  <c r="E28" i="24"/>
  <c r="AE5" i="24"/>
  <c r="AE26" i="24" s="1"/>
  <c r="Y43" i="24"/>
  <c r="J43" i="24"/>
  <c r="Y31" i="24"/>
  <c r="J31" i="24" s="1"/>
  <c r="AC47" i="24"/>
  <c r="AC46" i="24"/>
  <c r="AC45" i="24"/>
  <c r="AC44" i="24"/>
  <c r="AC43" i="24"/>
  <c r="N43" i="24"/>
  <c r="AC42" i="24"/>
  <c r="AC41" i="24"/>
  <c r="AC40" i="24"/>
  <c r="AC39" i="24"/>
  <c r="AC38" i="24"/>
  <c r="AC37" i="24"/>
  <c r="AC36" i="24"/>
  <c r="AC35" i="24"/>
  <c r="AC31" i="24"/>
  <c r="N31" i="24" s="1"/>
  <c r="AC30" i="24"/>
  <c r="N30" i="24" s="1"/>
  <c r="AC29" i="24"/>
  <c r="N29" i="24" s="1"/>
  <c r="AE6" i="24"/>
  <c r="Z5" i="24"/>
  <c r="D31" i="24"/>
  <c r="D28" i="24"/>
  <c r="D30" i="24"/>
  <c r="D29" i="24"/>
  <c r="Y33" i="24" l="1"/>
  <c r="J33" i="24" s="1"/>
  <c r="Y28" i="24"/>
  <c r="J28" i="24" s="1"/>
  <c r="Y19" i="24"/>
  <c r="J19" i="24" s="1"/>
  <c r="Y30" i="24"/>
  <c r="J30" i="24" s="1"/>
  <c r="Y29" i="24"/>
  <c r="J29" i="24" s="1"/>
  <c r="E54" i="25"/>
  <c r="AC51" i="24" s="1"/>
</calcChain>
</file>

<file path=xl/comments1.xml><?xml version="1.0" encoding="utf-8"?>
<comments xmlns="http://schemas.openxmlformats.org/spreadsheetml/2006/main">
  <authors>
    <author>Aida Woldu</author>
  </authors>
  <commentList>
    <comment ref="AB17" authorId="0">
      <text>
        <r>
          <rPr>
            <b/>
            <sz val="9"/>
            <color indexed="81"/>
            <rFont val="Tahoma"/>
            <family val="2"/>
          </rPr>
          <t>Aida Woldu:</t>
        </r>
        <r>
          <rPr>
            <sz val="9"/>
            <color indexed="81"/>
            <rFont val="Tahoma"/>
            <family val="2"/>
          </rPr>
          <t xml:space="preserve">
should always be blank bc their number of days no day compontent to entitlemetns</t>
        </r>
      </text>
    </comment>
  </commentList>
</comments>
</file>

<file path=xl/sharedStrings.xml><?xml version="1.0" encoding="utf-8"?>
<sst xmlns="http://schemas.openxmlformats.org/spreadsheetml/2006/main" count="3180" uniqueCount="521">
  <si>
    <t>Country Director</t>
  </si>
  <si>
    <t>Tanzania</t>
  </si>
  <si>
    <t>Ghana</t>
  </si>
  <si>
    <t>Ethiopia</t>
  </si>
  <si>
    <t>Bangladesh</t>
  </si>
  <si>
    <t>Pakistan</t>
  </si>
  <si>
    <t>Sierra Leone</t>
  </si>
  <si>
    <t>Mozambique</t>
  </si>
  <si>
    <t>Rwanda</t>
  </si>
  <si>
    <t>Zambia</t>
  </si>
  <si>
    <t>Nigeria</t>
  </si>
  <si>
    <t>Uganda</t>
  </si>
  <si>
    <t>Research-into-Policy Dissemination Strategy</t>
  </si>
  <si>
    <t>Country</t>
  </si>
  <si>
    <t>Hub</t>
  </si>
  <si>
    <t>Research Programme</t>
  </si>
  <si>
    <t>Position:</t>
  </si>
  <si>
    <t>Activities</t>
  </si>
  <si>
    <t>Outputs</t>
  </si>
  <si>
    <t xml:space="preserve">Bank Name: </t>
  </si>
  <si>
    <t xml:space="preserve">Bank Code: </t>
  </si>
  <si>
    <t xml:space="preserve">City/Town: </t>
  </si>
  <si>
    <t xml:space="preserve">Sort Code: </t>
  </si>
  <si>
    <t>Swift Code:</t>
  </si>
  <si>
    <t>IBAN No:</t>
  </si>
  <si>
    <t xml:space="preserve">ABA Routing No: </t>
  </si>
  <si>
    <t>Date</t>
  </si>
  <si>
    <t>Scoping Visit</t>
  </si>
  <si>
    <t>Establishment and staffing of country office</t>
  </si>
  <si>
    <t>Policy Advice and Research Consultative Visit</t>
  </si>
  <si>
    <t>Follow-up Visit</t>
  </si>
  <si>
    <t>Internal meetings, discussions, and brainstorming sessions.</t>
  </si>
  <si>
    <t xml:space="preserve">Meetings with government, research organizations, civil society, and private sector. </t>
  </si>
  <si>
    <t xml:space="preserve">Management of  country contacts database </t>
  </si>
  <si>
    <t>Call for proposals</t>
  </si>
  <si>
    <t xml:space="preserve">Review of country programme proposals </t>
  </si>
  <si>
    <t>Review of research programme proposals</t>
  </si>
  <si>
    <t>Communication with researchers regarding country demand</t>
  </si>
  <si>
    <t xml:space="preserve">Facilitation of research by provision of country context information or availability of data </t>
  </si>
  <si>
    <t>Coordination of individuals to produce an output</t>
  </si>
  <si>
    <t>Programme management</t>
  </si>
  <si>
    <t>Quarterly and annual reports</t>
  </si>
  <si>
    <t>Country Strategy Note</t>
  </si>
  <si>
    <t>High-level meeting (i.e. with Ministers)</t>
  </si>
  <si>
    <t>Policy Brief  </t>
  </si>
  <si>
    <t>Policy Paper </t>
  </si>
  <si>
    <t xml:space="preserve">Policy Review       </t>
  </si>
  <si>
    <t xml:space="preserve">Rapid Response (Papers, workshops, memos)    </t>
  </si>
  <si>
    <t xml:space="preserve">Analytical / Research Paper/ Report         </t>
  </si>
  <si>
    <t>Book/ Book Chapter </t>
  </si>
  <si>
    <t>Database </t>
  </si>
  <si>
    <t xml:space="preserve">Project-specific website  </t>
  </si>
  <si>
    <t xml:space="preserve">Workshop (Stakeholders/Dissemination)– In-Country </t>
  </si>
  <si>
    <t>Annual Growth Event/ Conference – In-Country   </t>
  </si>
  <si>
    <t xml:space="preserve">Update Brief on country-specific news and local political and economic situation, country programme activities, IGC impact, etc.         </t>
  </si>
  <si>
    <t>Activity</t>
  </si>
  <si>
    <t>Output</t>
  </si>
  <si>
    <t>Detailed Description</t>
  </si>
  <si>
    <t>Position</t>
  </si>
  <si>
    <t>Category</t>
  </si>
  <si>
    <t>Approved by: IGC Hub Representative</t>
  </si>
  <si>
    <t>Invoice Summary</t>
  </si>
  <si>
    <r>
      <t>1.</t>
    </r>
    <r>
      <rPr>
        <b/>
        <sz val="9"/>
        <color indexed="8"/>
        <rFont val="Calibri"/>
        <family val="2"/>
      </rPr>
      <t>       Please find below an account of days worked and amount claimed for the above period.</t>
    </r>
  </si>
  <si>
    <t>NAME:</t>
  </si>
  <si>
    <t>Shorthand Position</t>
  </si>
  <si>
    <t>Shorthand Country</t>
  </si>
  <si>
    <t>TZA</t>
  </si>
  <si>
    <t>GHA</t>
  </si>
  <si>
    <t>ETH</t>
  </si>
  <si>
    <t>PAK</t>
  </si>
  <si>
    <t>SLE</t>
  </si>
  <si>
    <t>MOZ</t>
  </si>
  <si>
    <t>RWA</t>
  </si>
  <si>
    <t>INC</t>
  </si>
  <si>
    <t>INB</t>
  </si>
  <si>
    <t>NIG</t>
  </si>
  <si>
    <t>UGA</t>
  </si>
  <si>
    <t>HUB</t>
  </si>
  <si>
    <t>RPR</t>
  </si>
  <si>
    <t>PEN</t>
  </si>
  <si>
    <t>TODAY'S DATE:</t>
  </si>
  <si>
    <t>Invoice #:</t>
  </si>
  <si>
    <t xml:space="preserve">Account No: </t>
  </si>
  <si>
    <t>INVOICE - FEES</t>
  </si>
  <si>
    <t>Invoice No:</t>
  </si>
  <si>
    <t>Approval Details</t>
  </si>
  <si>
    <t>Name:</t>
  </si>
  <si>
    <t>Designation:</t>
  </si>
  <si>
    <t>Date:</t>
  </si>
  <si>
    <t>Category2</t>
  </si>
  <si>
    <t xml:space="preserve"> </t>
  </si>
  <si>
    <t>IGC Code</t>
  </si>
  <si>
    <t>Office Space and Services/Rent</t>
  </si>
  <si>
    <t>Office Running Costs</t>
  </si>
  <si>
    <t>Office Equipment</t>
  </si>
  <si>
    <t>Meeting Venue</t>
  </si>
  <si>
    <t>India - Bihar</t>
  </si>
  <si>
    <t>India - Central</t>
  </si>
  <si>
    <t>BGD</t>
  </si>
  <si>
    <t>ZMB</t>
  </si>
  <si>
    <t>NEC</t>
  </si>
  <si>
    <t>CPR</t>
  </si>
  <si>
    <t>Programme</t>
  </si>
  <si>
    <t>Prog Short</t>
  </si>
  <si>
    <t>2013</t>
  </si>
  <si>
    <t>Resident Director</t>
  </si>
  <si>
    <t>Other Consultants</t>
  </si>
  <si>
    <t>Hub Economist</t>
  </si>
  <si>
    <t>Research Network Director</t>
  </si>
  <si>
    <t>Executive Director</t>
  </si>
  <si>
    <t>Deputy Executive Director</t>
  </si>
  <si>
    <t>Chief Administrative Officer</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</si>
  <si>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</si>
  <si>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</si>
  <si>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</si>
  <si>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</si>
  <si>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</si>
  <si>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</si>
  <si>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</si>
  <si>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</si>
  <si>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</si>
  <si>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</si>
  <si>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</si>
  <si>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</si>
  <si>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</si>
  <si>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</si>
  <si>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</si>
  <si>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</si>
  <si>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</si>
  <si>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</si>
  <si>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</si>
  <si>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</si>
  <si>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</si>
  <si>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Month</t>
  </si>
  <si>
    <t>TOTAL WIRE</t>
  </si>
  <si>
    <t>Rate</t>
  </si>
  <si>
    <t>Days</t>
  </si>
  <si>
    <t>Research Programme Director</t>
  </si>
  <si>
    <t>Research Fellow</t>
  </si>
  <si>
    <t>Communications Officer</t>
  </si>
  <si>
    <t>Country Code</t>
  </si>
  <si>
    <t>Nepal</t>
  </si>
  <si>
    <t>Cross-country (engagement countries)</t>
  </si>
  <si>
    <t>Non-Engagement Countries (case studies, specific research)</t>
  </si>
  <si>
    <t xml:space="preserve">Cross-country (including both engagement and non-engagement countries) </t>
  </si>
  <si>
    <t>NEP</t>
  </si>
  <si>
    <t>CCP</t>
  </si>
  <si>
    <t>CCN</t>
  </si>
  <si>
    <t>XXX</t>
  </si>
  <si>
    <t>AGR</t>
  </si>
  <si>
    <t>Agriculture</t>
  </si>
  <si>
    <t>ENV</t>
  </si>
  <si>
    <t>Climate change, environment and natural resources</t>
  </si>
  <si>
    <t>FIN</t>
  </si>
  <si>
    <t>Finance</t>
  </si>
  <si>
    <t>FIR</t>
  </si>
  <si>
    <t>Firm capabilities</t>
  </si>
  <si>
    <t>GOV</t>
  </si>
  <si>
    <t>Governance, accountability and political economy</t>
  </si>
  <si>
    <t>HUM</t>
  </si>
  <si>
    <t>Human capital</t>
  </si>
  <si>
    <t>INF</t>
  </si>
  <si>
    <t>MAC</t>
  </si>
  <si>
    <t>Macroeconomics</t>
  </si>
  <si>
    <t>STA</t>
  </si>
  <si>
    <t>State capabilites</t>
  </si>
  <si>
    <t>TRA</t>
  </si>
  <si>
    <t>Trade</t>
  </si>
  <si>
    <t>Thematic Area</t>
  </si>
  <si>
    <t>Theme Shorthand</t>
  </si>
  <si>
    <t>Country Project Proposal</t>
  </si>
  <si>
    <t>Event</t>
  </si>
  <si>
    <t>Rapid Response</t>
  </si>
  <si>
    <t>Country Visit</t>
  </si>
  <si>
    <t>Programme Strategy &amp; Management</t>
  </si>
  <si>
    <t>Office Costs</t>
  </si>
  <si>
    <t>Activity Subgroup</t>
  </si>
  <si>
    <t>Shorthand</t>
  </si>
  <si>
    <t>CPP</t>
  </si>
  <si>
    <t>EVE</t>
  </si>
  <si>
    <t>RRE</t>
  </si>
  <si>
    <t>CVI</t>
  </si>
  <si>
    <t>PSM</t>
  </si>
  <si>
    <t>OCO</t>
  </si>
  <si>
    <t>Infrastructure and urbanisation</t>
  </si>
  <si>
    <t>Invoice No</t>
  </si>
  <si>
    <t>Additional information (if needed):</t>
  </si>
  <si>
    <t>EMAIL TO</t>
  </si>
  <si>
    <t>Lead Academic - Oxford</t>
  </si>
  <si>
    <t>Other Consultants - Oxford</t>
  </si>
  <si>
    <t>Research Programme Director - Oxford</t>
  </si>
  <si>
    <t>1022</t>
  </si>
  <si>
    <t>1023</t>
  </si>
  <si>
    <t>Relocation</t>
  </si>
  <si>
    <t>Rent Subsidy</t>
  </si>
  <si>
    <t>Medical Evacuation</t>
  </si>
  <si>
    <t>Drafting project reports</t>
  </si>
  <si>
    <t>Dissemination of outputs</t>
  </si>
  <si>
    <t>Country Office Setup</t>
  </si>
  <si>
    <t>Contractor Type</t>
  </si>
  <si>
    <t>Monthly</t>
  </si>
  <si>
    <t>Total Fees</t>
  </si>
  <si>
    <t>Programme Management</t>
  </si>
  <si>
    <t>Bank Account Details - Final Recipient Bank</t>
  </si>
  <si>
    <r>
      <t xml:space="preserve">Please insert </t>
    </r>
    <r>
      <rPr>
        <b/>
        <i/>
        <u/>
        <sz val="9"/>
        <color theme="1"/>
        <rFont val="Calibri"/>
        <family val="2"/>
      </rPr>
      <t>daily</t>
    </r>
    <r>
      <rPr>
        <i/>
        <sz val="9"/>
        <color theme="1"/>
        <rFont val="Calibri"/>
        <family val="2"/>
      </rPr>
      <t xml:space="preserve"> or </t>
    </r>
    <r>
      <rPr>
        <b/>
        <i/>
        <u/>
        <sz val="9"/>
        <color theme="1"/>
        <rFont val="Calibri"/>
        <family val="2"/>
      </rPr>
      <t>monthly</t>
    </r>
    <r>
      <rPr>
        <i/>
        <sz val="9"/>
        <color theme="1"/>
        <rFont val="Calibri"/>
        <family val="2"/>
      </rPr>
      <t xml:space="preserve"> fee rate in the red-outlined cell below, as appropriate.</t>
    </r>
  </si>
  <si>
    <r>
      <t xml:space="preserve">Contractor Type
</t>
    </r>
    <r>
      <rPr>
        <i/>
        <sz val="9"/>
        <rFont val="Calibri"/>
        <family val="2"/>
      </rPr>
      <t>(select from drop-down)</t>
    </r>
  </si>
  <si>
    <t>Daily</t>
  </si>
  <si>
    <r>
      <t xml:space="preserve">No. Days </t>
    </r>
    <r>
      <rPr>
        <i/>
        <sz val="9"/>
        <rFont val="Calibri"/>
        <family val="2"/>
      </rPr>
      <t>(If monthly contractor, 'One Month')</t>
    </r>
  </si>
  <si>
    <t>Hub Economist Email</t>
  </si>
  <si>
    <t>Admin</t>
  </si>
  <si>
    <t>Admin Email</t>
  </si>
  <si>
    <t>Enquire with HUB before submitting</t>
  </si>
  <si>
    <t>Signature:</t>
  </si>
  <si>
    <t>Approved by: LSE Research Division Representative</t>
  </si>
  <si>
    <r>
      <rPr>
        <sz val="9"/>
        <color theme="1"/>
        <rFont val="Calibri"/>
        <family val="2"/>
      </rPr>
      <t>ALL FEES MUST BE APPROVED BY THE LSE RD:</t>
    </r>
    <r>
      <rPr>
        <i/>
        <sz val="9"/>
        <color theme="1"/>
        <rFont val="Calibri"/>
        <family val="2"/>
      </rPr>
      <t xml:space="preserve">
I confirm that the fees are compliant with LSE/IGC policies.</t>
    </r>
  </si>
  <si>
    <t>Medical Subsidy</t>
  </si>
  <si>
    <t>Emergency Medical Insurance</t>
  </si>
  <si>
    <t>Contracted Amount (GBP)</t>
  </si>
  <si>
    <r>
      <t>2.</t>
    </r>
    <r>
      <rPr>
        <b/>
        <sz val="9"/>
        <color indexed="8"/>
        <rFont val="Calibri"/>
        <family val="2"/>
      </rPr>
      <t>       Entitlements</t>
    </r>
  </si>
  <si>
    <t>Entitlements</t>
  </si>
  <si>
    <t>Amount</t>
  </si>
  <si>
    <t>Misc. Expenditure</t>
  </si>
  <si>
    <t>INVOICE A (Fees) - SUMMARY DETAILS</t>
  </si>
  <si>
    <t>Research Programme Event</t>
  </si>
  <si>
    <t>Research Programme Event (Organisation)</t>
  </si>
  <si>
    <t>Growth Week</t>
  </si>
  <si>
    <t>Growth Week (Organisation)</t>
  </si>
  <si>
    <t>Other IGC Event</t>
  </si>
  <si>
    <t>Management and expansion of research network</t>
  </si>
  <si>
    <t>Conceptual work on research programme (please provide detail)</t>
  </si>
  <si>
    <t>Collaboration with Country Teams to facilitate research in IGC partner countries</t>
  </si>
  <si>
    <t>Growth Week session</t>
  </si>
  <si>
    <t>Research Proposal Assessment Report</t>
  </si>
  <si>
    <t>Brief to Country Teams on Research Programme progress</t>
  </si>
  <si>
    <t>Quarterly and annual report</t>
  </si>
  <si>
    <t>No specific output</t>
  </si>
  <si>
    <t>Country Programme</t>
  </si>
  <si>
    <t>00000</t>
  </si>
  <si>
    <t>Tax Reimbursement</t>
  </si>
  <si>
    <t>Office Management</t>
  </si>
  <si>
    <t>FRA</t>
  </si>
  <si>
    <t>IGC Reference Number</t>
  </si>
  <si>
    <t>Account Holder Name:</t>
  </si>
  <si>
    <t>Afghanistan</t>
  </si>
  <si>
    <t>Liberia</t>
  </si>
  <si>
    <t>AFG</t>
  </si>
  <si>
    <t>LIB</t>
  </si>
  <si>
    <t>SSN</t>
  </si>
  <si>
    <t>State/Province/Region:</t>
  </si>
  <si>
    <t>Country:</t>
  </si>
  <si>
    <t>Street Address (Line 1):</t>
  </si>
  <si>
    <t>Street Address (Line 2):</t>
  </si>
  <si>
    <t>Post Code:</t>
  </si>
  <si>
    <t>No Theme</t>
  </si>
  <si>
    <t>Inclusive Growth</t>
  </si>
  <si>
    <t>IGR</t>
  </si>
  <si>
    <t>Policy Engagement</t>
  </si>
  <si>
    <t>RP Position</t>
  </si>
  <si>
    <t>RP Activities</t>
  </si>
  <si>
    <t>3015</t>
  </si>
  <si>
    <t>Jan 2014</t>
  </si>
  <si>
    <t>Feb 2014</t>
  </si>
  <si>
    <t>Mar 2014</t>
  </si>
  <si>
    <t>2014</t>
  </si>
  <si>
    <t>Apr 2014</t>
  </si>
  <si>
    <t>May 2014</t>
  </si>
  <si>
    <t>Jun 2014</t>
  </si>
  <si>
    <t>Jul 2014</t>
  </si>
  <si>
    <t>Aug 2014</t>
  </si>
  <si>
    <t>Sep 2014</t>
  </si>
  <si>
    <t>Oct 2014</t>
  </si>
  <si>
    <t>Nov 2014</t>
  </si>
  <si>
    <t>Dec 2014</t>
  </si>
  <si>
    <t>Research Programme Award</t>
  </si>
  <si>
    <t>RPA</t>
  </si>
  <si>
    <t>Policy Engagement Output</t>
  </si>
  <si>
    <t>PEO</t>
  </si>
  <si>
    <t>3012</t>
  </si>
  <si>
    <t>Activity Date</t>
  </si>
  <si>
    <t>Voucher No
[BLANK]</t>
  </si>
  <si>
    <t>Payee</t>
  </si>
  <si>
    <t>Invoice Start Date</t>
  </si>
  <si>
    <t>Invoice End Date</t>
  </si>
  <si>
    <t>Description</t>
  </si>
  <si>
    <t>EA Category</t>
  </si>
  <si>
    <t>Budget Category</t>
  </si>
  <si>
    <t>Budget Code</t>
  </si>
  <si>
    <t>CREDIT</t>
  </si>
  <si>
    <t>INVOICE REFERENCE</t>
  </si>
  <si>
    <t>Department</t>
  </si>
  <si>
    <t>Thematic_Area</t>
  </si>
  <si>
    <t>Budget_Year</t>
  </si>
  <si>
    <t>Serial_No</t>
  </si>
  <si>
    <t>Budget_Categories</t>
  </si>
  <si>
    <r>
      <t xml:space="preserve">EXCHANGE RATE
</t>
    </r>
    <r>
      <rPr>
        <b/>
        <i/>
        <sz val="9"/>
        <rFont val="Calibri"/>
        <family val="2"/>
      </rPr>
      <t>[BLANK]</t>
    </r>
  </si>
  <si>
    <r>
      <t>DEBIT</t>
    </r>
    <r>
      <rPr>
        <b/>
        <i/>
        <sz val="9"/>
        <rFont val="Calibri"/>
        <family val="2"/>
      </rPr>
      <t xml:space="preserve">
[BLANK]</t>
    </r>
  </si>
  <si>
    <r>
      <t xml:space="preserve">LOCAL CURRENCY
</t>
    </r>
    <r>
      <rPr>
        <b/>
        <i/>
        <sz val="9"/>
        <rFont val="Calibri"/>
        <family val="2"/>
      </rPr>
      <t>[BLANK]</t>
    </r>
  </si>
  <si>
    <t>Activity Group</t>
  </si>
  <si>
    <t>Programme:</t>
  </si>
  <si>
    <t xml:space="preserve">Project Codes </t>
  </si>
  <si>
    <t>Code Group 1</t>
  </si>
  <si>
    <t>Code Group 2</t>
  </si>
  <si>
    <t>Additional categories
Personnel affiliated with each country/project</t>
  </si>
  <si>
    <t>Code Group 3</t>
  </si>
  <si>
    <t>Code Group 4</t>
  </si>
  <si>
    <t>Code Group 5</t>
  </si>
  <si>
    <t>Code Group 6</t>
  </si>
  <si>
    <t>Code Group 7</t>
  </si>
  <si>
    <t>Restatement of Information
Fees and expense categories separately</t>
  </si>
  <si>
    <t>Actual</t>
  </si>
  <si>
    <t>Code</t>
  </si>
  <si>
    <t>Number</t>
  </si>
  <si>
    <t>FY 2010-11</t>
  </si>
  <si>
    <t>Serial # for first Research Programme Award from first funding round</t>
  </si>
  <si>
    <t>01001</t>
  </si>
  <si>
    <t>FY 2011-12</t>
  </si>
  <si>
    <t>Serial # for thirty-second Research Programme Award from third funding round</t>
  </si>
  <si>
    <t>03032</t>
  </si>
  <si>
    <t>Serial # for first unique project in Bangladesh</t>
  </si>
  <si>
    <t>Serial # for twenty-first unique project in Ethiopia</t>
  </si>
  <si>
    <t>Serial # for first unique project in Ghana</t>
  </si>
  <si>
    <t>Serial # for second unique project in India - Bihar</t>
  </si>
  <si>
    <t>Serial # for first Research Programme Meeting in Agriculture</t>
  </si>
  <si>
    <t>Serial # for fifth Research Programme Meeting in State capabilities</t>
  </si>
  <si>
    <t>Non-project/event related costs</t>
  </si>
  <si>
    <t>2001</t>
  </si>
  <si>
    <t>2003</t>
  </si>
  <si>
    <t>2004</t>
  </si>
  <si>
    <t xml:space="preserve">Fragile States </t>
  </si>
  <si>
    <t>Non-country-related expenses (e.g. US-based events, non-country-specific research, Research Programme fees…)</t>
  </si>
  <si>
    <t>Southern Sudan</t>
  </si>
  <si>
    <t>Theme Number</t>
  </si>
  <si>
    <t>FY</t>
  </si>
  <si>
    <r>
      <t xml:space="preserve">"Research Programme Only" Terms
</t>
    </r>
    <r>
      <rPr>
        <i/>
        <sz val="11"/>
        <color theme="0"/>
        <rFont val="Calibri"/>
        <family val="2"/>
        <scheme val="minor"/>
      </rPr>
      <t>Review when specificcategories are updated</t>
    </r>
  </si>
  <si>
    <t>Blank</t>
  </si>
  <si>
    <r>
      <t xml:space="preserve">BALANCE
</t>
    </r>
    <r>
      <rPr>
        <b/>
        <i/>
        <sz val="9"/>
        <rFont val="Calibri"/>
        <family val="2"/>
      </rPr>
      <t>[BLANK]</t>
    </r>
  </si>
  <si>
    <t>Conceptual work on research programme</t>
  </si>
  <si>
    <t>RP Outputs</t>
  </si>
  <si>
    <t>Street Address (Line 1):*</t>
  </si>
  <si>
    <t>City/Town:*</t>
  </si>
  <si>
    <t>State/Province/Region:*</t>
  </si>
  <si>
    <t>Country:*</t>
  </si>
  <si>
    <t>Post Code:*</t>
  </si>
  <si>
    <t>TODAY'S DATE*</t>
  </si>
  <si>
    <t>Period Start Date*</t>
  </si>
  <si>
    <t>Period End Date*</t>
  </si>
  <si>
    <t>All fields marked with an asterisk (*) are required.</t>
  </si>
  <si>
    <t>Programme*</t>
  </si>
  <si>
    <t>Position*</t>
  </si>
  <si>
    <r>
      <t xml:space="preserve">Bank Account Details - Intermediary Bank </t>
    </r>
    <r>
      <rPr>
        <i/>
        <sz val="9"/>
        <color theme="1"/>
        <rFont val="Calibri"/>
        <family val="2"/>
      </rPr>
      <t>(optional - only include if required by your financial institution)</t>
    </r>
  </si>
  <si>
    <t>Account Holder Name:*</t>
  </si>
  <si>
    <t>Account No:*</t>
  </si>
  <si>
    <t xml:space="preserve">Bank Name:* </t>
  </si>
  <si>
    <r>
      <rPr>
        <b/>
        <sz val="9"/>
        <color theme="1"/>
        <rFont val="Calibri"/>
        <family val="2"/>
      </rPr>
      <t xml:space="preserve">NAME </t>
    </r>
    <r>
      <rPr>
        <sz val="9"/>
        <color theme="1"/>
        <rFont val="Calibri"/>
        <family val="2"/>
      </rPr>
      <t>(First &amp; Last)*</t>
    </r>
  </si>
  <si>
    <r>
      <t>3.</t>
    </r>
    <r>
      <rPr>
        <b/>
        <sz val="9"/>
        <color indexed="8"/>
        <rFont val="Calibri"/>
        <family val="2"/>
      </rPr>
      <t>       Fee Days</t>
    </r>
  </si>
  <si>
    <t>Sick Leave/Rest and Recuperation</t>
  </si>
  <si>
    <t>Entitlement type</t>
  </si>
  <si>
    <t xml:space="preserve">IGC has transitioned from the previous templates that were used to these new templates starting April-May 2011. These new templates are extremely crucial for the financial and programmatic reporting and management of IGC. Hence, going forward any fees or expense claim that is not in this format will be not be processed. </t>
  </si>
  <si>
    <t>General Instructions</t>
  </si>
  <si>
    <t>Use Invoice Template A for Fees</t>
  </si>
  <si>
    <t>Fill in both the tabs completely</t>
  </si>
  <si>
    <t>Only send the Excel version - any other format will not be accepted</t>
  </si>
  <si>
    <t>Every cell in the entire column needs to be entered correctly for the amount to be generated automatically.</t>
  </si>
  <si>
    <t>Apart from the Country Directors, Lead Academics and Research Programme Directors everyone using the invoice templates need to get a prior approval (on email) from their line manager (person reporting to). For further details please check your employment contract or contact your Hub Economist.</t>
  </si>
  <si>
    <t xml:space="preserve">The processing of the invoice will take roughly around 3 weeks from the time this is emailed. In case if there are issues with respect to programmatic details or incomplete forms, these can take significantly longer. </t>
  </si>
  <si>
    <t>Summary Info Tab</t>
  </si>
  <si>
    <t>Select Today's Date</t>
  </si>
  <si>
    <t>Start typing the date and it will come automatically</t>
  </si>
  <si>
    <t>Select Period Start Date</t>
  </si>
  <si>
    <t>Select Period End Date</t>
  </si>
  <si>
    <t>Select the relevant programme</t>
  </si>
  <si>
    <t xml:space="preserve">Country/Research </t>
  </si>
  <si>
    <t>Select relevant Country or Research theme</t>
  </si>
  <si>
    <t>Select the correct position</t>
  </si>
  <si>
    <t>Bank Details</t>
  </si>
  <si>
    <t>Fill in the correct bank details (even if you use this template regularly)</t>
  </si>
  <si>
    <t>We do not save these bank details with us</t>
  </si>
  <si>
    <t>We are not responsible for providing incorrect banking information</t>
  </si>
  <si>
    <t>Fees Tab</t>
  </si>
  <si>
    <t>Select your contractor type (available in your contract)</t>
  </si>
  <si>
    <t>Enter your rate (from your contract)</t>
  </si>
  <si>
    <t>Select entitlements (if any, in your contract) from the drop down</t>
  </si>
  <si>
    <t>Detailed description</t>
  </si>
  <si>
    <t>Provide detailed description about your entitlements</t>
  </si>
  <si>
    <t>Contracted Amount</t>
  </si>
  <si>
    <t>Please check your contract</t>
  </si>
  <si>
    <t>Select the activity from the drop down</t>
  </si>
  <si>
    <t>Select the output from the drop down; if not sure then select no specific output</t>
  </si>
  <si>
    <r>
      <t xml:space="preserve">Invoices MUST be received at the Hub within 90 days of undertaking the activity; those received more than 90 days after the activity </t>
    </r>
    <r>
      <rPr>
        <u/>
        <sz val="9"/>
        <color theme="1"/>
        <rFont val="Verdana"/>
        <family val="2"/>
      </rPr>
      <t>may not be processed</t>
    </r>
    <r>
      <rPr>
        <sz val="9"/>
        <color theme="1"/>
        <rFont val="Verdana"/>
        <family val="2"/>
      </rPr>
      <t>.</t>
    </r>
  </si>
  <si>
    <t>Enter the number of days spent, or fraction thereof</t>
  </si>
  <si>
    <t>Please provide detailed description of the activities undertaken and output produced; multiple lines will be captured even if not visible.  Edit within the text by pressing F2 with the cell highlighted.  Please provide as much detail as possible</t>
  </si>
  <si>
    <t>EXCHANGE RATE
[BLANK]</t>
  </si>
  <si>
    <t>DEBIT
[BLANK]</t>
  </si>
  <si>
    <t>LOCAL CURRENCY
[BLANK]</t>
  </si>
  <si>
    <t>BALANCE
[BLANK]</t>
  </si>
  <si>
    <t>COLOR LEGEND</t>
  </si>
  <si>
    <t>[You select]</t>
  </si>
  <si>
    <t>= cell includes a drop-down menu; you must select an option</t>
  </si>
  <si>
    <t>You write</t>
  </si>
  <si>
    <t>= needs to be filled in by you with free text</t>
  </si>
  <si>
    <t>= filled at the Hub</t>
  </si>
  <si>
    <t>=Formula</t>
  </si>
  <si>
    <t>= automatically calculated as template is completed; cells are protected</t>
  </si>
  <si>
    <t>Error!</t>
  </si>
  <si>
    <t>= indicates that more information is required and the template cannot be sent</t>
  </si>
  <si>
    <t>Follow the color legend:</t>
  </si>
  <si>
    <r>
      <t xml:space="preserve">Days
</t>
    </r>
    <r>
      <rPr>
        <i/>
        <sz val="9"/>
        <rFont val="Calibri"/>
        <family val="2"/>
      </rPr>
      <t>(or fraction thereof)</t>
    </r>
  </si>
  <si>
    <t>FEES &amp; ENTITLEMENTS</t>
  </si>
  <si>
    <t>igc.fee.invoices@lse.ac.uk</t>
  </si>
  <si>
    <t>FY 2012-13</t>
  </si>
  <si>
    <t>FY 2013-14</t>
  </si>
  <si>
    <t>FY 2014-15</t>
  </si>
  <si>
    <t>Communications Director</t>
  </si>
  <si>
    <t>Project Summary</t>
  </si>
  <si>
    <t>Progress Report 1</t>
  </si>
  <si>
    <t>Progress Report 2</t>
  </si>
  <si>
    <t>Progress Report 3</t>
  </si>
  <si>
    <t>Progress Report 4</t>
  </si>
  <si>
    <t>Academic Paper</t>
  </si>
  <si>
    <t>Final Paper</t>
  </si>
  <si>
    <t>Subscription/Purchase of Data</t>
  </si>
  <si>
    <t>APTOS #:</t>
  </si>
  <si>
    <t>FOR CENTRAL FINANCE TEAM</t>
  </si>
  <si>
    <t>Activities [Automatic]</t>
  </si>
  <si>
    <t>Outputs [Automatic]</t>
  </si>
  <si>
    <t>Days [Automatic]</t>
  </si>
  <si>
    <t>This box for HUB use only</t>
  </si>
  <si>
    <t>Email Address for Remittance Advice:*</t>
  </si>
  <si>
    <t>Email</t>
  </si>
  <si>
    <t>Please include an email address for remittance advice</t>
  </si>
  <si>
    <t>Myanmar</t>
  </si>
  <si>
    <t>MYA</t>
  </si>
  <si>
    <t>POL</t>
  </si>
  <si>
    <t>FY 2015-16</t>
  </si>
  <si>
    <t>Publication</t>
  </si>
  <si>
    <t>PUB</t>
  </si>
  <si>
    <t>Lead Academic - LSE</t>
  </si>
  <si>
    <t>Theme Leader - International</t>
  </si>
  <si>
    <t>IGC - Economist</t>
  </si>
  <si>
    <t>Country Office Administrator</t>
  </si>
  <si>
    <t>Theme Leader - LSE</t>
  </si>
  <si>
    <t>Research &amp; Policy Dircetor</t>
  </si>
  <si>
    <t>Steering Group - Oxford</t>
  </si>
  <si>
    <t>Steering Group - LSE</t>
  </si>
  <si>
    <t>Finance Administrator</t>
  </si>
  <si>
    <t>Financial Manager</t>
  </si>
  <si>
    <t>IGC Economist - Oxford</t>
  </si>
  <si>
    <t>Project Coordinator - Oxford</t>
  </si>
  <si>
    <t>Theme Leader - Oxford</t>
  </si>
  <si>
    <t>Chief Financial Officer</t>
  </si>
  <si>
    <t>Contract Administrator</t>
  </si>
  <si>
    <t>Programme Coordinator</t>
  </si>
  <si>
    <t>IGC PA</t>
  </si>
  <si>
    <t>Director Oxford</t>
  </si>
  <si>
    <t>Director LSE</t>
  </si>
  <si>
    <t>Steering Group International</t>
  </si>
  <si>
    <t>Country Programme Director</t>
  </si>
  <si>
    <t>Evaluations &amp; Communications Director</t>
  </si>
  <si>
    <t>Communications Assistant</t>
  </si>
  <si>
    <t>Lead Academic International</t>
  </si>
  <si>
    <t>International Flights</t>
  </si>
  <si>
    <t>In-Country Travel</t>
  </si>
  <si>
    <t>Research Materials</t>
  </si>
  <si>
    <t>Country Tax and Regulatory Advice</t>
  </si>
  <si>
    <t>Communication Costs (ICT, Publication, Media)</t>
  </si>
  <si>
    <t>In-Country Cash Management and Employment</t>
  </si>
  <si>
    <t>Books</t>
  </si>
  <si>
    <t>UK Travel</t>
  </si>
  <si>
    <t>Miscellaneous Research Programme Meetings</t>
  </si>
  <si>
    <t>Survey and Field Work</t>
  </si>
  <si>
    <t>Accommodation/Subsistence</t>
  </si>
  <si>
    <t>Recruitment Costs</t>
  </si>
  <si>
    <t>Annual Audits</t>
  </si>
  <si>
    <t>Systems Design and Build</t>
  </si>
  <si>
    <t>Country Office Refurbishment</t>
  </si>
  <si>
    <t>IGC Websites</t>
  </si>
  <si>
    <t>Regional Conferences Africa</t>
  </si>
  <si>
    <t>Regional Conferences Asia</t>
  </si>
  <si>
    <t>Country Economist</t>
  </si>
  <si>
    <t>Total</t>
  </si>
  <si>
    <r>
      <rPr>
        <sz val="9"/>
        <color theme="1"/>
        <rFont val="Calibri"/>
        <family val="2"/>
      </rPr>
      <t>ALL FEES MUST BE APPROVED BY THE IGC HUB:</t>
    </r>
    <r>
      <rPr>
        <i/>
        <sz val="9"/>
        <color theme="1"/>
        <rFont val="Calibri"/>
        <family val="2"/>
      </rPr>
      <t xml:space="preserve">
I confirm that the fees are compliant with LSE/IGC policies.</t>
    </r>
  </si>
  <si>
    <t>Vicky Turnbull</t>
  </si>
  <si>
    <t>Research Division</t>
  </si>
  <si>
    <t>Mike Cole</t>
  </si>
  <si>
    <t>CFO</t>
  </si>
  <si>
    <t>DO NOT CHANGE YOUR BANK DETAILS</t>
  </si>
  <si>
    <t xml:space="preserve">HERE IF YOU HAVE SUPPLIED THEM </t>
  </si>
  <si>
    <t>HUB IF YOU NEED TO CHANGE YOUR</t>
  </si>
  <si>
    <t>ACCOUNT DETAILS.</t>
  </si>
  <si>
    <t>PLEASE CONTACT THE</t>
  </si>
  <si>
    <t>PREVIOUSLY.</t>
  </si>
  <si>
    <t>2015</t>
  </si>
  <si>
    <t>Jan 2015</t>
  </si>
  <si>
    <t>Feb 2015</t>
  </si>
  <si>
    <t>Mar 2015</t>
  </si>
  <si>
    <t>Apr 2015</t>
  </si>
  <si>
    <t>May 2015</t>
  </si>
  <si>
    <t>Jun 2015</t>
  </si>
  <si>
    <t>Jul 2015</t>
  </si>
  <si>
    <t>Aug 2015</t>
  </si>
  <si>
    <t>Sep 2015</t>
  </si>
  <si>
    <t>Oct 2015</t>
  </si>
  <si>
    <t>Nov 2015</t>
  </si>
  <si>
    <t>Dec 2015</t>
  </si>
  <si>
    <t>2016</t>
  </si>
  <si>
    <t>Jan 2016</t>
  </si>
  <si>
    <t>Feb 2016</t>
  </si>
  <si>
    <t>Mar 2016</t>
  </si>
  <si>
    <t>Apr 2016</t>
  </si>
  <si>
    <t>May 2016</t>
  </si>
  <si>
    <t>Jun 2016</t>
  </si>
  <si>
    <t>Jul 2016</t>
  </si>
  <si>
    <t>Aug 2016</t>
  </si>
  <si>
    <t>Sep 2016</t>
  </si>
  <si>
    <t>Oct 2016</t>
  </si>
  <si>
    <t>Nov 2016</t>
  </si>
  <si>
    <t>Dec 2016</t>
  </si>
  <si>
    <t>2017</t>
  </si>
  <si>
    <t>Jan 2017</t>
  </si>
  <si>
    <t>Feb 2017</t>
  </si>
  <si>
    <t>Mar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</si>
</sst>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809]* #,##0.00_-;\-[$£-809]* #,##0.00_-;_-[$£-809]* &quot;-&quot;??_-;_-@_-"/>
    <numFmt numFmtId="165" formatCode="[$-409]d\-mmm\-yy;@"/>
    <numFmt numFmtId="166" formatCode="[$£-809]#,##0"/>
    <numFmt numFmtId="167" formatCode="_-* #,##0.000_-;\-* #,##0.000_-;_-* &quot;-&quot;??_-;_-@_-"/>
    <numFmt numFmtId="168" formatCode="[$-809]d\ mmmm\ yyyy;@"/>
    <numFmt numFmtId="169" formatCode="_-[$£-809]* #,##0_-;\-[$£-809]* #,##0_-;_-[$£-809]*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color theme="1"/>
      <name val="Arial"/>
      <family val="2"/>
    </font>
    <font>
      <sz val="10"/>
      <color theme="1"/>
      <name val="Verdana"/>
      <family val="2"/>
    </font>
    <font>
      <sz val="9"/>
      <color theme="1"/>
      <name val="Calibri"/>
      <family val="2"/>
    </font>
    <font>
      <b/>
      <sz val="9"/>
      <color theme="1"/>
      <name val="Calibri"/>
      <family val="2"/>
    </font>
    <font>
      <i/>
      <sz val="9"/>
      <color theme="1"/>
      <name val="Calibri"/>
      <family val="2"/>
    </font>
    <font>
      <b/>
      <sz val="9"/>
      <color indexed="8"/>
      <name val="Calibri"/>
      <family val="2"/>
    </font>
    <font>
      <b/>
      <sz val="9"/>
      <name val="Calibri"/>
      <family val="2"/>
    </font>
    <font>
      <sz val="9"/>
      <name val="Calibri"/>
      <family val="2"/>
    </font>
    <font>
      <b/>
      <i/>
      <u/>
      <sz val="9"/>
      <color theme="1"/>
      <name val="Calibri"/>
      <family val="2"/>
    </font>
    <font>
      <u/>
      <sz val="11"/>
      <color theme="10"/>
      <name val="Calibri"/>
      <family val="2"/>
    </font>
    <font>
      <u/>
      <sz val="9"/>
      <color theme="10"/>
      <name val="Calibri"/>
      <family val="2"/>
    </font>
    <font>
      <i/>
      <sz val="9"/>
      <name val="Calibri"/>
      <family val="2"/>
    </font>
    <font>
      <sz val="11"/>
      <color theme="1"/>
      <name val="Symbol"/>
      <family val="1"/>
      <charset val="2"/>
    </font>
    <font>
      <sz val="10"/>
      <color indexed="8"/>
      <name val="Arial"/>
      <family val="2"/>
    </font>
    <font>
      <sz val="7"/>
      <color theme="1"/>
      <name val="Calibri"/>
      <family val="2"/>
    </font>
    <font>
      <b/>
      <sz val="11"/>
      <color theme="0"/>
      <name val="Calibri"/>
      <family val="2"/>
      <scheme val="minor"/>
    </font>
    <font>
      <sz val="11"/>
      <color theme="0"/>
      <name val="Calibri"/>
      <family val="2"/>
      <scheme val="minor"/>
    </font>
    <font>
      <b/>
      <i/>
      <sz val="9"/>
      <name val="Calibri"/>
      <family val="2"/>
    </font>
    <font>
      <b/>
      <sz val="10"/>
      <color theme="1"/>
      <name val="Verdana"/>
      <family val="2"/>
    </font>
    <font>
      <i/>
      <sz val="10"/>
      <color theme="1"/>
      <name val="Verdana"/>
      <family val="2"/>
    </font>
    <font>
      <i/>
      <sz val="11"/>
      <color theme="0"/>
      <name val="Calibri"/>
      <family val="2"/>
      <scheme val="minor"/>
    </font>
    <font>
      <b/>
      <i/>
      <sz val="9"/>
      <color theme="1"/>
      <name val="Verdana"/>
      <family val="2"/>
    </font>
    <font>
      <sz val="9"/>
      <color theme="1"/>
      <name val="Verdana"/>
      <family val="2"/>
    </font>
    <font>
      <b/>
      <sz val="9"/>
      <color theme="1"/>
      <name val="Verdana"/>
      <family val="2"/>
    </font>
    <font>
      <u/>
      <sz val="9"/>
      <color theme="1"/>
      <name val="Verdana"/>
      <family val="2"/>
    </font>
    <font>
      <b/>
      <sz val="9"/>
      <color theme="0"/>
      <name val="Verdana"/>
      <family val="2"/>
    </font>
    <font>
      <i/>
      <sz val="9"/>
      <color theme="1"/>
      <name val="Verdana"/>
      <family val="2"/>
    </font>
    <font>
      <i/>
      <sz val="9"/>
      <color rgb="FFFFFF00"/>
      <name val="Verdana"/>
      <family val="2"/>
    </font>
    <font>
      <sz val="11"/>
      <color theme="1"/>
      <name val="Calibri"/>
      <family val="2"/>
    </font>
    <font>
      <u/>
      <sz val="11"/>
      <color theme="11"/>
      <name val="Calibri"/>
      <family val="2"/>
      <scheme val="minor"/>
    </font>
    <font>
      <sz val="9"/>
      <color indexed="81"/>
      <name val="Tahoma"/>
      <family val="2"/>
    </font>
    <font>
      <b/>
      <sz val="9"/>
      <color indexed="81"/>
      <name val="Tahoma"/>
      <family val="2"/>
    </font>
    <font>
      <sz val="10"/>
      <color theme="1"/>
      <name val="Verdana"/>
      <family val="2"/>
    </font>
    <font>
      <sz val="11"/>
      <color theme="1"/>
      <name val="Calibri"/>
      <family val="2"/>
      <scheme val="minor"/>
    </font>
    <font>
      <sz val="9"/>
      <color theme="1"/>
      <name val="Calibri"/>
      <family val="2"/>
    </font>
  </fonts>
  <fills count="18">
    <fill>
      <patternFill patternType="none"/>
    </fill>
    <fill>
      <patternFill patternType="gray125"/>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theme="4" tint="0.59999389629810485"/>
      </patternFill>
    </fill>
    <fill>
      <patternFill patternType="solid">
        <fgColor theme="2"/>
        <bgColor indexed="64"/>
      </patternFill>
    </fill>
    <fill>
      <patternFill patternType="solid">
        <fgColor theme="1"/>
        <bgColor indexed="64"/>
      </patternFill>
    </fill>
    <fill>
      <patternFill patternType="solid">
        <fgColor theme="0" tint="-0.34998626667073579"/>
        <bgColor indexed="64"/>
      </patternFill>
    </fill>
    <fill>
      <patternFill patternType="solid">
        <fgColor indexed="65"/>
        <bgColor indexed="64"/>
      </patternFill>
    </fill>
    <fill>
      <patternFill patternType="solid">
        <fgColor rgb="FFFF0000"/>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7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medium">
        <color rgb="FFFF0000"/>
      </left>
      <right/>
      <top style="medium">
        <color rgb="FFFF0000"/>
      </top>
      <bottom style="medium">
        <color rgb="FFFF0000"/>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left/>
      <right style="medium">
        <color rgb="FF000000"/>
      </right>
      <top/>
      <bottom/>
      <diagonal/>
    </border>
    <border>
      <left/>
      <right style="medium">
        <color rgb="FF000000"/>
      </right>
      <top/>
      <bottom style="medium">
        <color auto="1"/>
      </bottom>
      <diagonal/>
    </border>
    <border>
      <left style="medium">
        <color auto="1"/>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right style="medium">
        <color auto="1"/>
      </right>
      <top/>
      <bottom/>
      <diagonal/>
    </border>
    <border>
      <left/>
      <right/>
      <top/>
      <bottom style="thick">
        <color theme="0"/>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theme="0"/>
      </right>
      <top/>
      <bottom style="thin">
        <color theme="0"/>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rgb="FF000000"/>
      </left>
      <right style="medium">
        <color auto="1"/>
      </right>
      <top style="medium">
        <color auto="1"/>
      </top>
      <bottom style="medium">
        <color auto="1"/>
      </bottom>
      <diagonal/>
    </border>
    <border>
      <left style="medium">
        <color rgb="FF000000"/>
      </left>
      <right style="medium">
        <color rgb="FF000000"/>
      </right>
      <top style="medium">
        <color auto="1"/>
      </top>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rgb="FF000000"/>
      </left>
      <right style="thin">
        <color auto="1"/>
      </right>
      <top/>
      <bottom/>
      <diagonal/>
    </border>
  </borders>
  <cellStyleXfs count="9">
    <xf numFmtId="0" fontId="0" fillId="0" borderId="0"/>
    <xf numFmtId="43" fontId="1" fillId="0" borderId="0" applyFont="0" applyFill="0" applyBorder="0" applyAlignment="0" applyProtection="0"/>
    <xf numFmtId="0" fontId="4" fillId="0" borderId="0"/>
    <xf numFmtId="0" fontId="13" fillId="0" borderId="0" applyNumberFormat="0" applyFill="0" applyBorder="0" applyAlignment="0" applyProtection="0">
      <alignment vertical="top"/>
      <protection locked="0"/>
    </xf>
    <xf numFmtId="0" fontId="17" fillId="0" borderId="0"/>
    <xf numFmtId="166" fontId="1" fillId="0" borderId="0"/>
    <xf numFmtId="166" fontId="4" fillId="0" borderId="0"/>
    <xf numFmtId="166" fontId="13" fillId="0" borderId="0" applyNumberFormat="0" applyFill="0" applyBorder="0" applyAlignment="0" applyProtection="0">
      <alignment vertical="top"/>
      <protection locked="0"/>
    </xf>
    <xf numFmtId="0" fontId="33" fillId="0" borderId="0" applyNumberFormat="0" applyFill="0" applyBorder="0" applyAlignment="0" applyProtection="0"/>
  </cellStyleXfs>
  <cellXfs count="374">
    <xf numFmtId="0" fontId="0" fillId="0" borderId="0" xfId="0"/>
    <xf numFmtId="0" fontId="2" fillId="0" borderId="0" xfId="0" applyFont="1" applyProtection="1">
      <protection hidden="1"/>
    </xf>
    <xf numFmtId="0" fontId="0" fillId="0" borderId="0" xfId="0" applyProtection="1">
      <protection hidden="1"/>
    </xf>
    <xf numFmtId="0" fontId="0" fillId="0" borderId="0" xfId="0" applyFill="1" applyBorder="1" applyProtection="1">
      <protection hidden="1"/>
    </xf>
    <xf numFmtId="0" fontId="5" fillId="0" borderId="0" xfId="0" applyFont="1" applyFill="1" applyBorder="1" applyAlignment="1" applyProtection="1">
      <protection hidden="1"/>
    </xf>
    <xf numFmtId="0" fontId="6" fillId="0" borderId="0" xfId="2" applyFont="1" applyProtection="1"/>
    <xf numFmtId="0" fontId="7" fillId="6" borderId="8" xfId="2" applyFont="1" applyFill="1" applyBorder="1" applyProtection="1"/>
    <xf numFmtId="0" fontId="8" fillId="0" borderId="0" xfId="2" applyFont="1" applyAlignment="1" applyProtection="1">
      <alignment horizontal="left" vertical="center" indent="1"/>
    </xf>
    <xf numFmtId="0" fontId="6" fillId="0" borderId="0" xfId="2" applyFont="1" applyFill="1" applyBorder="1" applyProtection="1"/>
    <xf numFmtId="0" fontId="7" fillId="2" borderId="12" xfId="2" applyFont="1" applyFill="1" applyBorder="1" applyAlignment="1" applyProtection="1">
      <alignment vertical="top" wrapText="1"/>
    </xf>
    <xf numFmtId="0" fontId="6" fillId="7" borderId="0" xfId="2" applyFont="1" applyFill="1" applyProtection="1"/>
    <xf numFmtId="0" fontId="6" fillId="7" borderId="0" xfId="2" applyFont="1" applyFill="1" applyBorder="1" applyProtection="1"/>
    <xf numFmtId="0" fontId="7" fillId="7" borderId="0" xfId="2" applyFont="1" applyFill="1" applyBorder="1" applyAlignment="1" applyProtection="1">
      <alignment horizontal="center" wrapText="1"/>
    </xf>
    <xf numFmtId="164" fontId="6" fillId="7" borderId="0" xfId="1" applyNumberFormat="1" applyFont="1" applyFill="1" applyBorder="1" applyAlignment="1" applyProtection="1">
      <alignment vertical="top" wrapText="1"/>
    </xf>
    <xf numFmtId="0" fontId="7" fillId="7" borderId="0" xfId="2" applyFont="1" applyFill="1" applyAlignment="1" applyProtection="1"/>
    <xf numFmtId="0" fontId="8" fillId="7" borderId="0" xfId="2" applyFont="1" applyFill="1" applyAlignment="1" applyProtection="1"/>
    <xf numFmtId="0" fontId="6" fillId="3" borderId="18" xfId="2" applyFont="1" applyFill="1" applyBorder="1" applyAlignment="1" applyProtection="1">
      <alignment horizontal="justify" wrapText="1"/>
    </xf>
    <xf numFmtId="0" fontId="6" fillId="3" borderId="3" xfId="2" applyFont="1" applyFill="1" applyBorder="1" applyAlignment="1" applyProtection="1">
      <alignment horizontal="justify" wrapText="1"/>
    </xf>
    <xf numFmtId="0" fontId="6" fillId="3" borderId="18" xfId="2" applyFont="1" applyFill="1" applyBorder="1" applyAlignment="1" applyProtection="1">
      <alignment horizontal="justify" vertical="center" wrapText="1"/>
    </xf>
    <xf numFmtId="0" fontId="6" fillId="3" borderId="3" xfId="2" applyFont="1" applyFill="1" applyBorder="1" applyAlignment="1" applyProtection="1">
      <alignment horizontal="justify" vertical="center" wrapText="1"/>
    </xf>
    <xf numFmtId="0" fontId="6" fillId="3" borderId="20" xfId="2" applyFont="1" applyFill="1" applyBorder="1" applyAlignment="1" applyProtection="1">
      <alignment horizontal="justify" vertical="center" wrapText="1"/>
    </xf>
    <xf numFmtId="0" fontId="6" fillId="0" borderId="0" xfId="2" applyFont="1" applyFill="1" applyProtection="1"/>
    <xf numFmtId="0" fontId="0" fillId="0" borderId="0" xfId="0" applyFill="1" applyBorder="1" applyAlignment="1" applyProtection="1">
      <protection hidden="1"/>
    </xf>
    <xf numFmtId="0" fontId="6" fillId="9" borderId="0" xfId="2" applyFont="1" applyFill="1" applyProtection="1"/>
    <xf numFmtId="0" fontId="7" fillId="9" borderId="0" xfId="2" applyFont="1" applyFill="1" applyBorder="1" applyAlignment="1" applyProtection="1">
      <alignment horizontal="center"/>
    </xf>
    <xf numFmtId="0" fontId="6" fillId="9" borderId="0" xfId="2" applyFont="1" applyFill="1" applyBorder="1" applyProtection="1"/>
    <xf numFmtId="0" fontId="7" fillId="9" borderId="0" xfId="2" applyFont="1" applyFill="1" applyBorder="1" applyAlignment="1" applyProtection="1">
      <alignment horizontal="center" wrapText="1"/>
    </xf>
    <xf numFmtId="0" fontId="6" fillId="9" borderId="0" xfId="2" applyFont="1" applyFill="1" applyBorder="1" applyAlignment="1" applyProtection="1">
      <alignment horizontal="center" vertical="center" wrapText="1"/>
    </xf>
    <xf numFmtId="165" fontId="6" fillId="9" borderId="0" xfId="2" applyNumberFormat="1" applyFont="1" applyFill="1" applyBorder="1" applyAlignment="1" applyProtection="1">
      <alignment horizontal="center" vertical="center" wrapText="1"/>
    </xf>
    <xf numFmtId="164" fontId="6" fillId="9" borderId="0" xfId="1" applyNumberFormat="1" applyFont="1" applyFill="1" applyBorder="1" applyAlignment="1" applyProtection="1">
      <alignment vertical="top" wrapText="1"/>
    </xf>
    <xf numFmtId="0" fontId="6" fillId="9" borderId="0" xfId="2" applyFont="1" applyFill="1" applyBorder="1" applyAlignment="1" applyProtection="1">
      <alignment horizontal="left" vertical="center" wrapText="1"/>
    </xf>
    <xf numFmtId="0" fontId="6" fillId="9" borderId="21" xfId="2" applyFont="1" applyFill="1" applyBorder="1" applyProtection="1"/>
    <xf numFmtId="0" fontId="7" fillId="6" borderId="1" xfId="2" applyFont="1" applyFill="1" applyBorder="1" applyProtection="1"/>
    <xf numFmtId="0" fontId="7" fillId="6" borderId="4" xfId="2" applyFont="1" applyFill="1" applyBorder="1" applyProtection="1"/>
    <xf numFmtId="0" fontId="6" fillId="6" borderId="4" xfId="2" applyFont="1" applyFill="1" applyBorder="1" applyProtection="1"/>
    <xf numFmtId="0" fontId="7" fillId="6" borderId="5" xfId="2" applyFont="1" applyFill="1" applyBorder="1" applyProtection="1"/>
    <xf numFmtId="0" fontId="7" fillId="7" borderId="0" xfId="2" applyFont="1" applyFill="1" applyAlignment="1" applyProtection="1">
      <alignment horizontal="centerContinuous"/>
    </xf>
    <xf numFmtId="0" fontId="7" fillId="3" borderId="26" xfId="2" applyFont="1" applyFill="1" applyBorder="1" applyAlignment="1" applyProtection="1">
      <alignment horizontal="justify" wrapText="1"/>
    </xf>
    <xf numFmtId="0" fontId="7" fillId="3" borderId="28" xfId="2" applyFont="1" applyFill="1" applyBorder="1" applyAlignment="1" applyProtection="1">
      <alignment horizontal="justify" wrapText="1"/>
    </xf>
    <xf numFmtId="0" fontId="7" fillId="3" borderId="30" xfId="2" applyFont="1" applyFill="1" applyBorder="1" applyAlignment="1" applyProtection="1">
      <alignment horizontal="justify" wrapText="1"/>
    </xf>
    <xf numFmtId="0" fontId="0" fillId="0" borderId="0" xfId="0" applyBorder="1" applyProtection="1">
      <protection hidden="1"/>
    </xf>
    <xf numFmtId="0" fontId="10" fillId="6" borderId="10" xfId="2" applyFont="1" applyFill="1" applyBorder="1" applyAlignment="1" applyProtection="1">
      <alignment horizontal="center" vertical="center" wrapText="1"/>
    </xf>
    <xf numFmtId="0" fontId="10" fillId="6" borderId="8" xfId="2" applyFont="1" applyFill="1" applyBorder="1" applyAlignment="1" applyProtection="1">
      <alignment horizontal="center" vertical="center" wrapText="1"/>
    </xf>
    <xf numFmtId="0" fontId="7" fillId="11" borderId="12" xfId="2" applyFont="1" applyFill="1" applyBorder="1" applyAlignment="1" applyProtection="1">
      <alignment horizontal="centerContinuous" wrapText="1"/>
    </xf>
    <xf numFmtId="0" fontId="7" fillId="11" borderId="10" xfId="2" applyFont="1" applyFill="1" applyBorder="1" applyAlignment="1" applyProtection="1">
      <alignment horizontal="centerContinuous" wrapText="1"/>
    </xf>
    <xf numFmtId="0" fontId="6" fillId="7" borderId="0" xfId="2" applyFont="1" applyFill="1" applyAlignment="1" applyProtection="1">
      <alignment horizontal="centerContinuous"/>
    </xf>
    <xf numFmtId="0" fontId="7" fillId="7" borderId="0" xfId="2" applyFont="1" applyFill="1" applyBorder="1" applyAlignment="1" applyProtection="1">
      <alignment horizontal="centerContinuous"/>
    </xf>
    <xf numFmtId="0" fontId="5" fillId="0" borderId="0" xfId="2" applyFont="1" applyFill="1" applyBorder="1" applyAlignment="1"/>
    <xf numFmtId="0" fontId="18" fillId="9" borderId="0" xfId="2" applyFont="1" applyFill="1" applyProtection="1"/>
    <xf numFmtId="0" fontId="5" fillId="0" borderId="0" xfId="0" applyFont="1" applyBorder="1" applyAlignment="1"/>
    <xf numFmtId="0" fontId="6" fillId="3" borderId="16" xfId="2" applyFont="1" applyFill="1" applyBorder="1" applyAlignment="1" applyProtection="1">
      <alignment vertical="top" wrapText="1"/>
    </xf>
    <xf numFmtId="0" fontId="6" fillId="3" borderId="17" xfId="2" applyFont="1" applyFill="1" applyBorder="1" applyAlignment="1" applyProtection="1">
      <alignment vertical="top" wrapText="1"/>
    </xf>
    <xf numFmtId="0" fontId="7" fillId="0" borderId="15" xfId="2" applyFont="1" applyBorder="1" applyAlignment="1" applyProtection="1">
      <alignment horizontal="left" vertical="center" wrapText="1"/>
      <protection locked="0"/>
    </xf>
    <xf numFmtId="0" fontId="7" fillId="0" borderId="16" xfId="2" applyFont="1" applyBorder="1" applyAlignment="1" applyProtection="1">
      <alignment horizontal="left" vertical="center" wrapText="1"/>
      <protection locked="0"/>
    </xf>
    <xf numFmtId="0" fontId="7" fillId="0" borderId="39" xfId="2" applyFont="1" applyBorder="1" applyAlignment="1" applyProtection="1">
      <alignment horizontal="left" vertical="center" wrapText="1"/>
      <protection locked="0"/>
    </xf>
    <xf numFmtId="0" fontId="7" fillId="0" borderId="17" xfId="2"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9" fontId="7" fillId="0" borderId="16" xfId="2" applyNumberFormat="1" applyFont="1" applyBorder="1" applyAlignment="1" applyProtection="1">
      <alignment horizontal="left" vertical="center" wrapText="1"/>
      <protection locked="0"/>
    </xf>
    <xf numFmtId="49" fontId="7" fillId="0" borderId="17" xfId="2" applyNumberFormat="1" applyFont="1" applyBorder="1" applyAlignment="1" applyProtection="1">
      <alignment horizontal="left" vertical="center" wrapText="1"/>
      <protection locked="0"/>
    </xf>
    <xf numFmtId="0" fontId="3" fillId="0" borderId="0" xfId="0" applyFont="1" applyFill="1" applyBorder="1" applyAlignment="1" applyProtection="1">
      <protection hidden="1"/>
    </xf>
    <xf numFmtId="0" fontId="0" fillId="0" borderId="0" xfId="0" applyBorder="1" applyAlignment="1">
      <alignment horizontal="left" vertical="center"/>
    </xf>
    <xf numFmtId="0" fontId="0" fillId="0" borderId="0" xfId="0" quotePrefix="1" applyBorder="1" applyAlignment="1">
      <alignment horizontal="left" vertical="center"/>
    </xf>
    <xf numFmtId="0" fontId="6" fillId="0" borderId="0" xfId="2" quotePrefix="1" applyFont="1" applyProtection="1"/>
    <xf numFmtId="166" fontId="6" fillId="10" borderId="36" xfId="2" applyNumberFormat="1" applyFont="1" applyFill="1" applyBorder="1" applyAlignment="1" applyProtection="1">
      <alignment vertical="top" wrapText="1"/>
    </xf>
    <xf numFmtId="166" fontId="6" fillId="10" borderId="33" xfId="2" applyNumberFormat="1" applyFont="1" applyFill="1" applyBorder="1" applyAlignment="1" applyProtection="1">
      <alignment vertical="top" wrapText="1"/>
    </xf>
    <xf numFmtId="166" fontId="6" fillId="10" borderId="37" xfId="2" applyNumberFormat="1" applyFont="1" applyFill="1" applyBorder="1" applyAlignment="1" applyProtection="1">
      <alignment vertical="top" wrapText="1"/>
    </xf>
    <xf numFmtId="0" fontId="0" fillId="0" borderId="0" xfId="0" applyBorder="1" applyAlignment="1"/>
    <xf numFmtId="0" fontId="0" fillId="0" borderId="0" xfId="0" applyBorder="1"/>
    <xf numFmtId="0" fontId="0" fillId="0" borderId="0" xfId="0" applyBorder="1" applyAlignment="1" applyProtection="1">
      <protection hidden="1"/>
    </xf>
    <xf numFmtId="0" fontId="16" fillId="0" borderId="0" xfId="0" applyFont="1" applyBorder="1" applyAlignment="1">
      <alignment horizontal="left" indent="5"/>
    </xf>
    <xf numFmtId="0" fontId="0" fillId="0" borderId="0" xfId="0" applyAlignment="1" applyProtection="1">
      <alignment horizontal="right"/>
      <protection hidden="1"/>
    </xf>
    <xf numFmtId="168" fontId="6" fillId="4" borderId="9" xfId="2" applyNumberFormat="1" applyFont="1" applyFill="1" applyBorder="1" applyAlignment="1" applyProtection="1">
      <alignment horizontal="center" vertical="center"/>
    </xf>
    <xf numFmtId="0" fontId="6" fillId="12" borderId="4" xfId="2" applyNumberFormat="1" applyFont="1" applyFill="1" applyBorder="1" applyAlignment="1" applyProtection="1">
      <alignment vertical="center"/>
    </xf>
    <xf numFmtId="0" fontId="6" fillId="12" borderId="4" xfId="2" applyNumberFormat="1" applyFont="1" applyFill="1" applyBorder="1" applyAlignment="1" applyProtection="1">
      <alignment horizontal="right" vertical="center"/>
    </xf>
    <xf numFmtId="164" fontId="6" fillId="12" borderId="4" xfId="2" applyNumberFormat="1" applyFont="1" applyFill="1" applyBorder="1" applyAlignment="1" applyProtection="1">
      <alignment vertical="center"/>
    </xf>
    <xf numFmtId="0" fontId="10" fillId="6" borderId="53" xfId="2" applyFont="1" applyFill="1" applyBorder="1" applyAlignment="1" applyProtection="1">
      <alignment horizontal="center" vertical="center" wrapText="1"/>
    </xf>
    <xf numFmtId="0" fontId="10" fillId="6" borderId="54" xfId="2" applyFont="1" applyFill="1" applyBorder="1" applyAlignment="1" applyProtection="1">
      <alignment horizontal="center" vertical="center" wrapText="1"/>
    </xf>
    <xf numFmtId="164" fontId="6" fillId="12" borderId="11" xfId="2" applyNumberFormat="1" applyFont="1" applyFill="1" applyBorder="1" applyAlignment="1" applyProtection="1">
      <alignment vertical="center"/>
    </xf>
    <xf numFmtId="0" fontId="22" fillId="0" borderId="0" xfId="0" applyFont="1" applyAlignment="1">
      <alignment horizontal="left" vertical="center"/>
    </xf>
    <xf numFmtId="0" fontId="5" fillId="0" borderId="0" xfId="0" applyFont="1" applyAlignment="1">
      <alignment horizontal="left" vertical="center"/>
    </xf>
    <xf numFmtId="0" fontId="3" fillId="0" borderId="56" xfId="0" applyFont="1" applyFill="1" applyBorder="1" applyAlignment="1" applyProtection="1">
      <protection hidden="1"/>
    </xf>
    <xf numFmtId="0" fontId="5" fillId="0" borderId="0" xfId="0" applyFont="1" applyAlignment="1"/>
    <xf numFmtId="0" fontId="23" fillId="0" borderId="0" xfId="0" applyFont="1" applyAlignment="1">
      <alignment horizontal="left" vertical="center"/>
    </xf>
    <xf numFmtId="0" fontId="22" fillId="2" borderId="38" xfId="0" applyFont="1" applyFill="1" applyBorder="1" applyAlignment="1">
      <alignment horizontal="left" vertical="center"/>
    </xf>
    <xf numFmtId="0" fontId="22" fillId="2" borderId="42" xfId="0" applyFont="1" applyFill="1" applyBorder="1" applyAlignment="1">
      <alignment horizontal="left" vertical="center"/>
    </xf>
    <xf numFmtId="0" fontId="20" fillId="0" borderId="0" xfId="0" applyFont="1" applyBorder="1" applyAlignment="1"/>
    <xf numFmtId="0" fontId="20" fillId="0" borderId="0" xfId="0" applyFont="1" applyProtection="1">
      <protection hidden="1"/>
    </xf>
    <xf numFmtId="0" fontId="20" fillId="0" borderId="0" xfId="0" applyFont="1" applyBorder="1" applyAlignment="1">
      <alignment horizontal="left" vertical="center"/>
    </xf>
    <xf numFmtId="0" fontId="19" fillId="0" borderId="0" xfId="0" applyFont="1"/>
    <xf numFmtId="0" fontId="5" fillId="0" borderId="0" xfId="0" applyFont="1" applyFill="1" applyAlignment="1" applyProtection="1">
      <protection hidden="1"/>
    </xf>
    <xf numFmtId="15" fontId="0" fillId="0" borderId="0" xfId="0" applyNumberFormat="1" applyBorder="1"/>
    <xf numFmtId="165" fontId="0" fillId="0" borderId="0" xfId="0" quotePrefix="1" applyNumberFormat="1" applyBorder="1" applyAlignment="1">
      <alignment wrapText="1"/>
    </xf>
    <xf numFmtId="165" fontId="0" fillId="0" borderId="0" xfId="0" quotePrefix="1" applyNumberFormat="1" applyBorder="1"/>
    <xf numFmtId="165" fontId="0" fillId="0" borderId="0" xfId="0" applyNumberFormat="1" applyBorder="1"/>
    <xf numFmtId="0" fontId="19" fillId="0" borderId="0" xfId="0" applyFont="1" applyFill="1" applyBorder="1" applyAlignment="1"/>
    <xf numFmtId="0" fontId="19" fillId="0" borderId="61" xfId="0" applyFont="1" applyFill="1" applyBorder="1" applyAlignment="1">
      <alignment horizontal="left" vertical="center"/>
    </xf>
    <xf numFmtId="0" fontId="19" fillId="0" borderId="0" xfId="0" applyFont="1" applyFill="1" applyBorder="1" applyAlignment="1" applyProtection="1">
      <protection hidden="1"/>
    </xf>
    <xf numFmtId="0" fontId="20" fillId="0" borderId="0" xfId="0" applyFont="1"/>
    <xf numFmtId="0" fontId="0" fillId="8" borderId="62" xfId="0" applyFill="1" applyBorder="1"/>
    <xf numFmtId="0" fontId="6" fillId="12" borderId="15" xfId="2" applyNumberFormat="1" applyFont="1" applyFill="1" applyBorder="1" applyAlignment="1" applyProtection="1">
      <alignment vertical="center"/>
    </xf>
    <xf numFmtId="0" fontId="6" fillId="12" borderId="16" xfId="2" applyNumberFormat="1" applyFont="1" applyFill="1" applyBorder="1" applyAlignment="1" applyProtection="1">
      <alignment vertical="center"/>
    </xf>
    <xf numFmtId="0" fontId="6" fillId="12" borderId="17" xfId="2" applyNumberFormat="1" applyFont="1" applyFill="1" applyBorder="1" applyAlignment="1" applyProtection="1">
      <alignment vertical="center"/>
    </xf>
    <xf numFmtId="164" fontId="6" fillId="12" borderId="24" xfId="2" applyNumberFormat="1" applyFont="1" applyFill="1" applyBorder="1" applyAlignment="1" applyProtection="1">
      <alignment vertical="center"/>
    </xf>
    <xf numFmtId="164" fontId="6" fillId="12" borderId="15" xfId="2" applyNumberFormat="1" applyFont="1" applyFill="1" applyBorder="1" applyAlignment="1" applyProtection="1">
      <alignment vertical="center"/>
    </xf>
    <xf numFmtId="164" fontId="6" fillId="12" borderId="16" xfId="2" applyNumberFormat="1" applyFont="1" applyFill="1" applyBorder="1" applyAlignment="1" applyProtection="1">
      <alignment vertical="center"/>
    </xf>
    <xf numFmtId="164" fontId="6" fillId="12" borderId="17" xfId="2" applyNumberFormat="1" applyFont="1" applyFill="1" applyBorder="1" applyAlignment="1" applyProtection="1">
      <alignment vertical="center"/>
    </xf>
    <xf numFmtId="164" fontId="6" fillId="12" borderId="63" xfId="2" applyNumberFormat="1" applyFont="1" applyFill="1" applyBorder="1" applyAlignment="1" applyProtection="1">
      <alignment vertical="center"/>
    </xf>
    <xf numFmtId="164" fontId="6" fillId="12" borderId="44" xfId="2" applyNumberFormat="1" applyFont="1" applyFill="1" applyBorder="1" applyAlignment="1" applyProtection="1">
      <alignment vertical="center"/>
    </xf>
    <xf numFmtId="0" fontId="6" fillId="12" borderId="63" xfId="2" applyNumberFormat="1" applyFont="1" applyFill="1" applyBorder="1" applyAlignment="1" applyProtection="1">
      <alignment vertical="center"/>
    </xf>
    <xf numFmtId="164" fontId="6" fillId="12" borderId="32" xfId="2" applyNumberFormat="1" applyFont="1" applyFill="1" applyBorder="1" applyAlignment="1" applyProtection="1">
      <alignment vertical="center"/>
    </xf>
    <xf numFmtId="0" fontId="6" fillId="12" borderId="7" xfId="2" applyNumberFormat="1" applyFont="1" applyFill="1" applyBorder="1" applyAlignment="1" applyProtection="1">
      <alignment vertical="center"/>
    </xf>
    <xf numFmtId="0" fontId="6" fillId="12" borderId="40" xfId="2" applyNumberFormat="1" applyFont="1" applyFill="1" applyBorder="1" applyAlignment="1" applyProtection="1">
      <alignment vertical="center"/>
    </xf>
    <xf numFmtId="164" fontId="6" fillId="12" borderId="46" xfId="2" applyNumberFormat="1" applyFont="1" applyFill="1" applyBorder="1" applyAlignment="1" applyProtection="1">
      <alignment vertical="center"/>
    </xf>
    <xf numFmtId="0" fontId="6" fillId="12" borderId="44" xfId="2" applyNumberFormat="1" applyFont="1" applyFill="1" applyBorder="1" applyAlignment="1" applyProtection="1">
      <alignment horizontal="right" vertical="center"/>
    </xf>
    <xf numFmtId="0" fontId="6" fillId="12" borderId="24" xfId="2" applyNumberFormat="1" applyFont="1" applyFill="1" applyBorder="1" applyAlignment="1" applyProtection="1">
      <alignment horizontal="right" vertical="center"/>
    </xf>
    <xf numFmtId="0" fontId="6" fillId="12" borderId="44" xfId="2" applyNumberFormat="1" applyFont="1" applyFill="1" applyBorder="1" applyAlignment="1" applyProtection="1">
      <alignment vertical="center"/>
    </xf>
    <xf numFmtId="0" fontId="6" fillId="12" borderId="24" xfId="2" applyNumberFormat="1" applyFont="1" applyFill="1" applyBorder="1" applyAlignment="1" applyProtection="1">
      <alignment vertical="center"/>
    </xf>
    <xf numFmtId="168" fontId="6" fillId="4" borderId="16" xfId="2" applyNumberFormat="1" applyFont="1" applyFill="1" applyBorder="1" applyAlignment="1" applyProtection="1">
      <alignment horizontal="center" vertical="center"/>
    </xf>
    <xf numFmtId="168" fontId="6" fillId="4" borderId="17" xfId="2" applyNumberFormat="1" applyFont="1" applyFill="1" applyBorder="1" applyAlignment="1" applyProtection="1">
      <alignment horizontal="center" vertical="center"/>
    </xf>
    <xf numFmtId="168" fontId="6" fillId="4" borderId="44" xfId="2" applyNumberFormat="1" applyFont="1" applyFill="1" applyBorder="1" applyAlignment="1" applyProtection="1">
      <alignment horizontal="center" vertical="center"/>
    </xf>
    <xf numFmtId="168" fontId="6" fillId="4" borderId="24" xfId="2" applyNumberFormat="1" applyFont="1" applyFill="1" applyBorder="1" applyAlignment="1" applyProtection="1">
      <alignment horizontal="center" vertical="center"/>
    </xf>
    <xf numFmtId="168" fontId="6" fillId="4" borderId="63" xfId="2" applyNumberFormat="1" applyFont="1" applyFill="1" applyBorder="1" applyAlignment="1" applyProtection="1">
      <alignment horizontal="center" vertical="center"/>
    </xf>
    <xf numFmtId="0" fontId="10" fillId="6" borderId="13" xfId="2" applyFont="1" applyFill="1" applyBorder="1" applyAlignment="1" applyProtection="1">
      <alignment horizontal="center" vertical="center" wrapText="1"/>
    </xf>
    <xf numFmtId="0" fontId="6" fillId="2" borderId="18" xfId="2" applyFont="1" applyFill="1" applyBorder="1" applyAlignment="1" applyProtection="1">
      <alignment vertical="center"/>
    </xf>
    <xf numFmtId="0" fontId="6" fillId="2" borderId="3" xfId="2" applyFont="1" applyFill="1" applyBorder="1" applyAlignment="1" applyProtection="1">
      <alignment vertical="center"/>
    </xf>
    <xf numFmtId="0" fontId="6" fillId="2" borderId="20" xfId="2" applyFont="1" applyFill="1" applyBorder="1" applyAlignment="1" applyProtection="1">
      <alignment vertical="center" wrapText="1"/>
    </xf>
    <xf numFmtId="0" fontId="10" fillId="6" borderId="66" xfId="2" applyFont="1" applyFill="1" applyBorder="1" applyAlignment="1" applyProtection="1">
      <alignment horizontal="center" vertical="center" wrapText="1"/>
    </xf>
    <xf numFmtId="0" fontId="6" fillId="12" borderId="64" xfId="2" applyNumberFormat="1" applyFont="1" applyFill="1" applyBorder="1" applyAlignment="1" applyProtection="1">
      <alignment horizontal="center" vertical="center"/>
    </xf>
    <xf numFmtId="0" fontId="6" fillId="0" borderId="63" xfId="2" applyNumberFormat="1" applyFont="1" applyBorder="1" applyAlignment="1" applyProtection="1">
      <alignment horizontal="center" vertical="center"/>
    </xf>
    <xf numFmtId="168" fontId="6" fillId="4" borderId="15" xfId="2" applyNumberFormat="1" applyFont="1" applyFill="1" applyBorder="1" applyAlignment="1" applyProtection="1">
      <alignment horizontal="center" vertical="center"/>
    </xf>
    <xf numFmtId="168" fontId="6" fillId="4" borderId="23" xfId="2" applyNumberFormat="1" applyFont="1" applyFill="1" applyBorder="1" applyAlignment="1" applyProtection="1">
      <alignment horizontal="center" vertical="center"/>
    </xf>
    <xf numFmtId="0" fontId="6" fillId="12" borderId="23" xfId="2" applyNumberFormat="1" applyFont="1" applyFill="1" applyBorder="1" applyAlignment="1" applyProtection="1">
      <alignment vertical="center"/>
    </xf>
    <xf numFmtId="0" fontId="6" fillId="12" borderId="23" xfId="2" applyNumberFormat="1" applyFont="1" applyFill="1" applyBorder="1" applyAlignment="1" applyProtection="1">
      <alignment horizontal="right" vertical="center"/>
    </xf>
    <xf numFmtId="164" fontId="6" fillId="12" borderId="23" xfId="2" applyNumberFormat="1" applyFont="1" applyFill="1" applyBorder="1" applyAlignment="1" applyProtection="1">
      <alignment vertical="center"/>
    </xf>
    <xf numFmtId="0" fontId="6" fillId="0" borderId="15" xfId="2" applyNumberFormat="1" applyFont="1" applyBorder="1" applyAlignment="1" applyProtection="1">
      <alignment horizontal="center" vertical="center"/>
    </xf>
    <xf numFmtId="0" fontId="6" fillId="12" borderId="19" xfId="2" applyNumberFormat="1" applyFont="1" applyFill="1" applyBorder="1" applyAlignment="1" applyProtection="1">
      <alignment horizontal="center" vertical="center"/>
    </xf>
    <xf numFmtId="168" fontId="6" fillId="4" borderId="11" xfId="2" applyNumberFormat="1" applyFont="1" applyFill="1" applyBorder="1" applyAlignment="1" applyProtection="1">
      <alignment horizontal="center" vertical="center"/>
    </xf>
    <xf numFmtId="168" fontId="6" fillId="4" borderId="25" xfId="2" applyNumberFormat="1" applyFont="1" applyFill="1" applyBorder="1" applyAlignment="1" applyProtection="1">
      <alignment horizontal="center" vertical="center"/>
    </xf>
    <xf numFmtId="0" fontId="6" fillId="12" borderId="25" xfId="2" applyNumberFormat="1" applyFont="1" applyFill="1" applyBorder="1" applyAlignment="1" applyProtection="1">
      <alignment vertical="center"/>
    </xf>
    <xf numFmtId="0" fontId="6" fillId="12" borderId="11" xfId="2" applyNumberFormat="1" applyFont="1" applyFill="1" applyBorder="1" applyAlignment="1" applyProtection="1">
      <alignment vertical="center"/>
    </xf>
    <xf numFmtId="0" fontId="6" fillId="12" borderId="5" xfId="2" applyNumberFormat="1" applyFont="1" applyFill="1" applyBorder="1" applyAlignment="1" applyProtection="1">
      <alignment vertical="center"/>
    </xf>
    <xf numFmtId="0" fontId="6" fillId="12" borderId="5" xfId="2" applyNumberFormat="1" applyFont="1" applyFill="1" applyBorder="1" applyAlignment="1" applyProtection="1">
      <alignment horizontal="right" vertical="center"/>
    </xf>
    <xf numFmtId="164" fontId="6" fillId="12" borderId="5" xfId="2" applyNumberFormat="1" applyFont="1" applyFill="1" applyBorder="1" applyAlignment="1" applyProtection="1">
      <alignment vertical="center"/>
    </xf>
    <xf numFmtId="164" fontId="6" fillId="12" borderId="25" xfId="2" applyNumberFormat="1" applyFont="1" applyFill="1" applyBorder="1" applyAlignment="1" applyProtection="1">
      <alignment vertical="center"/>
    </xf>
    <xf numFmtId="0" fontId="6" fillId="0" borderId="11" xfId="2" applyNumberFormat="1" applyFont="1" applyBorder="1" applyAlignment="1" applyProtection="1">
      <alignment horizontal="center" vertical="center"/>
    </xf>
    <xf numFmtId="0" fontId="6" fillId="12" borderId="6" xfId="2" applyNumberFormat="1" applyFont="1" applyFill="1" applyBorder="1" applyAlignment="1" applyProtection="1">
      <alignment horizontal="center" vertical="center"/>
    </xf>
    <xf numFmtId="164" fontId="6" fillId="12" borderId="40" xfId="2" applyNumberFormat="1" applyFont="1" applyFill="1" applyBorder="1" applyAlignment="1" applyProtection="1">
      <alignment vertical="center"/>
    </xf>
    <xf numFmtId="164" fontId="6" fillId="12" borderId="19" xfId="2" applyNumberFormat="1" applyFont="1" applyFill="1" applyBorder="1" applyAlignment="1" applyProtection="1">
      <alignment vertical="center"/>
    </xf>
    <xf numFmtId="164" fontId="6" fillId="12" borderId="18" xfId="2" applyNumberFormat="1" applyFont="1" applyFill="1" applyBorder="1" applyAlignment="1" applyProtection="1">
      <alignment vertical="center"/>
    </xf>
    <xf numFmtId="164" fontId="6" fillId="12" borderId="7" xfId="2" applyNumberFormat="1" applyFont="1" applyFill="1" applyBorder="1" applyAlignment="1" applyProtection="1">
      <alignment vertical="center"/>
    </xf>
    <xf numFmtId="0" fontId="2" fillId="0" borderId="0" xfId="0" applyFont="1"/>
    <xf numFmtId="0" fontId="6" fillId="3" borderId="15" xfId="2" applyFont="1" applyFill="1" applyBorder="1" applyAlignment="1" applyProtection="1">
      <alignment vertical="top" wrapText="1"/>
    </xf>
    <xf numFmtId="0" fontId="6" fillId="3" borderId="16" xfId="2" applyFont="1" applyFill="1" applyBorder="1" applyAlignment="1" applyProtection="1">
      <alignment horizontal="justify" wrapText="1"/>
    </xf>
    <xf numFmtId="0" fontId="8" fillId="9" borderId="0" xfId="2" applyFont="1" applyFill="1" applyProtection="1"/>
    <xf numFmtId="0" fontId="7" fillId="2" borderId="8" xfId="2" applyFont="1" applyFill="1" applyBorder="1" applyAlignment="1" applyProtection="1">
      <alignment horizontal="center" vertical="center"/>
    </xf>
    <xf numFmtId="0" fontId="6" fillId="3" borderId="15" xfId="2" applyFont="1" applyFill="1" applyBorder="1" applyAlignment="1" applyProtection="1">
      <alignment horizontal="center" vertical="center" wrapText="1"/>
    </xf>
    <xf numFmtId="0" fontId="6" fillId="2" borderId="14" xfId="2" applyFont="1" applyFill="1" applyBorder="1" applyAlignment="1" applyProtection="1">
      <alignment horizontal="justify" wrapText="1"/>
    </xf>
    <xf numFmtId="0" fontId="6" fillId="2" borderId="9" xfId="2" applyFont="1" applyFill="1" applyBorder="1" applyAlignment="1" applyProtection="1">
      <alignment horizontal="justify" wrapText="1"/>
    </xf>
    <xf numFmtId="0" fontId="6" fillId="2" borderId="11" xfId="2" applyFont="1" applyFill="1" applyBorder="1" applyAlignment="1" applyProtection="1">
      <alignment horizontal="justify" wrapText="1"/>
    </xf>
    <xf numFmtId="0" fontId="7" fillId="11" borderId="13" xfId="2" applyFont="1" applyFill="1" applyBorder="1" applyAlignment="1" applyProtection="1">
      <alignment horizontal="centerContinuous" wrapText="1"/>
    </xf>
    <xf numFmtId="0" fontId="6" fillId="5" borderId="3" xfId="2" applyFont="1" applyFill="1" applyBorder="1" applyAlignment="1" applyProtection="1">
      <alignment horizontal="center" vertical="center" wrapText="1"/>
      <protection locked="0"/>
    </xf>
    <xf numFmtId="0" fontId="6" fillId="5" borderId="20" xfId="2" applyFont="1" applyFill="1" applyBorder="1" applyAlignment="1" applyProtection="1">
      <alignment horizontal="center" vertical="center" wrapText="1"/>
      <protection locked="0"/>
    </xf>
    <xf numFmtId="166" fontId="6" fillId="0" borderId="3" xfId="1" applyNumberFormat="1" applyFont="1" applyFill="1" applyBorder="1" applyAlignment="1" applyProtection="1">
      <alignment vertical="top" wrapText="1"/>
      <protection locked="0"/>
    </xf>
    <xf numFmtId="166" fontId="6" fillId="0" borderId="20" xfId="1" applyNumberFormat="1" applyFont="1" applyFill="1" applyBorder="1" applyAlignment="1" applyProtection="1">
      <alignment vertical="top" wrapText="1"/>
      <protection locked="0"/>
    </xf>
    <xf numFmtId="0" fontId="10" fillId="6" borderId="8" xfId="2" applyFont="1" applyFill="1" applyBorder="1" applyAlignment="1" applyProtection="1">
      <alignment horizontal="center" wrapText="1"/>
    </xf>
    <xf numFmtId="0" fontId="6" fillId="6" borderId="8" xfId="2" applyFont="1" applyFill="1" applyBorder="1" applyAlignment="1" applyProtection="1">
      <alignment horizontal="center" vertical="center" wrapText="1"/>
    </xf>
    <xf numFmtId="0" fontId="26" fillId="0" borderId="0" xfId="0" applyFont="1"/>
    <xf numFmtId="0" fontId="26" fillId="0" borderId="22" xfId="0" applyFont="1" applyBorder="1" applyAlignment="1">
      <alignment horizontal="center" vertical="center"/>
    </xf>
    <xf numFmtId="0" fontId="26" fillId="0" borderId="22" xfId="0" applyFont="1" applyBorder="1" applyAlignment="1">
      <alignment horizontal="center" vertical="top"/>
    </xf>
    <xf numFmtId="0" fontId="26" fillId="0" borderId="22" xfId="0" applyFont="1" applyBorder="1"/>
    <xf numFmtId="0" fontId="26" fillId="0" borderId="22" xfId="0" applyFont="1" applyBorder="1" applyAlignment="1">
      <alignment horizontal="center"/>
    </xf>
    <xf numFmtId="0" fontId="26" fillId="0" borderId="22" xfId="0" applyFont="1" applyBorder="1" applyAlignment="1">
      <alignment wrapText="1"/>
    </xf>
    <xf numFmtId="0" fontId="10" fillId="6" borderId="14" xfId="2" applyFont="1" applyFill="1" applyBorder="1" applyAlignment="1" applyProtection="1">
      <alignment horizontal="center" vertical="center" wrapText="1"/>
    </xf>
    <xf numFmtId="0" fontId="11" fillId="6" borderId="8" xfId="2" applyFont="1" applyFill="1" applyBorder="1" applyAlignment="1" applyProtection="1">
      <alignment horizontal="center" vertical="center" wrapText="1"/>
    </xf>
    <xf numFmtId="0" fontId="10" fillId="6" borderId="65" xfId="2" applyFont="1" applyFill="1" applyBorder="1" applyAlignment="1" applyProtection="1">
      <alignment horizontal="center" vertical="center" wrapText="1"/>
    </xf>
    <xf numFmtId="0" fontId="11" fillId="6" borderId="14" xfId="2" applyFont="1" applyFill="1" applyBorder="1" applyAlignment="1" applyProtection="1">
      <alignment horizontal="center" vertical="center" wrapText="1"/>
    </xf>
    <xf numFmtId="0" fontId="10" fillId="6" borderId="0" xfId="2" applyFont="1" applyFill="1" applyBorder="1" applyAlignment="1" applyProtection="1">
      <alignment horizontal="center" vertical="center" wrapText="1"/>
    </xf>
    <xf numFmtId="169" fontId="6" fillId="0" borderId="48" xfId="2" applyNumberFormat="1" applyFont="1" applyFill="1" applyBorder="1" applyAlignment="1" applyProtection="1">
      <alignment vertical="center" wrapText="1"/>
    </xf>
    <xf numFmtId="169" fontId="6" fillId="0" borderId="49" xfId="2" applyNumberFormat="1" applyFont="1" applyFill="1" applyBorder="1" applyAlignment="1" applyProtection="1">
      <alignment vertical="center" wrapText="1"/>
    </xf>
    <xf numFmtId="169" fontId="6" fillId="0" borderId="50" xfId="2" applyNumberFormat="1" applyFont="1" applyFill="1" applyBorder="1" applyAlignment="1" applyProtection="1">
      <alignment vertical="center" wrapText="1"/>
    </xf>
    <xf numFmtId="167" fontId="6" fillId="0" borderId="16" xfId="1" applyNumberFormat="1" applyFont="1" applyBorder="1" applyAlignment="1" applyProtection="1">
      <alignment vertical="center" wrapText="1"/>
      <protection locked="0"/>
    </xf>
    <xf numFmtId="167" fontId="6" fillId="0" borderId="17" xfId="1" applyNumberFormat="1" applyFont="1" applyBorder="1" applyAlignment="1" applyProtection="1">
      <alignment vertical="center" wrapText="1"/>
      <protection locked="0"/>
    </xf>
    <xf numFmtId="0" fontId="6" fillId="0" borderId="55" xfId="2" applyFont="1" applyFill="1" applyBorder="1" applyAlignment="1" applyProtection="1">
      <alignment vertical="center" wrapText="1"/>
      <protection locked="0"/>
    </xf>
    <xf numFmtId="0" fontId="6" fillId="0" borderId="6" xfId="2" applyFont="1" applyFill="1" applyBorder="1" applyAlignment="1" applyProtection="1">
      <alignment vertical="center" wrapText="1"/>
      <protection locked="0"/>
    </xf>
    <xf numFmtId="0" fontId="6" fillId="6" borderId="14" xfId="2" applyFont="1" applyFill="1" applyBorder="1" applyAlignment="1" applyProtection="1">
      <alignment horizontal="center" vertical="center" wrapText="1"/>
    </xf>
    <xf numFmtId="0" fontId="6" fillId="3" borderId="17" xfId="2" applyFont="1" applyFill="1" applyBorder="1" applyAlignment="1" applyProtection="1">
      <alignment horizontal="center" vertical="center" wrapText="1"/>
    </xf>
    <xf numFmtId="0" fontId="6" fillId="12" borderId="25" xfId="2" applyNumberFormat="1" applyFont="1" applyFill="1" applyBorder="1" applyAlignment="1" applyProtection="1">
      <alignment horizontal="right" vertical="center"/>
    </xf>
    <xf numFmtId="0" fontId="26" fillId="0" borderId="0" xfId="0" applyFont="1" applyBorder="1" applyAlignment="1">
      <alignment horizontal="center" vertical="center"/>
    </xf>
    <xf numFmtId="0" fontId="26" fillId="0" borderId="0" xfId="0" applyFont="1" applyBorder="1" applyAlignment="1">
      <alignment horizontal="left"/>
    </xf>
    <xf numFmtId="0" fontId="26" fillId="0" borderId="0" xfId="0" applyFont="1" applyBorder="1"/>
    <xf numFmtId="0" fontId="26" fillId="0" borderId="59" xfId="0" applyFont="1" applyBorder="1" applyAlignment="1">
      <alignment horizontal="center" vertical="center"/>
    </xf>
    <xf numFmtId="0" fontId="30" fillId="5" borderId="26" xfId="0" applyFont="1" applyFill="1" applyBorder="1" applyAlignment="1">
      <alignment horizontal="center"/>
    </xf>
    <xf numFmtId="0" fontId="26" fillId="0" borderId="27" xfId="0" quotePrefix="1" applyFont="1" applyBorder="1" applyAlignment="1">
      <alignment horizontal="left"/>
    </xf>
    <xf numFmtId="0" fontId="30" fillId="0" borderId="28" xfId="0" applyFont="1" applyBorder="1" applyAlignment="1">
      <alignment horizontal="center"/>
    </xf>
    <xf numFmtId="0" fontId="26" fillId="0" borderId="29" xfId="0" quotePrefix="1" applyFont="1" applyBorder="1" applyAlignment="1">
      <alignment horizontal="left"/>
    </xf>
    <xf numFmtId="0" fontId="31" fillId="13" borderId="30" xfId="0" applyFont="1" applyFill="1" applyBorder="1" applyAlignment="1">
      <alignment horizontal="center"/>
    </xf>
    <xf numFmtId="0" fontId="26" fillId="0" borderId="31" xfId="0" quotePrefix="1" applyFont="1" applyBorder="1" applyAlignment="1">
      <alignment horizontal="left"/>
    </xf>
    <xf numFmtId="0" fontId="6" fillId="3" borderId="32" xfId="2" applyFont="1" applyFill="1" applyBorder="1" applyAlignment="1" applyProtection="1">
      <alignment vertical="top" wrapText="1"/>
    </xf>
    <xf numFmtId="0" fontId="6" fillId="3" borderId="3" xfId="2" applyFont="1" applyFill="1" applyBorder="1" applyAlignment="1" applyProtection="1">
      <alignment vertical="top" wrapText="1"/>
    </xf>
    <xf numFmtId="0" fontId="6" fillId="3" borderId="20" xfId="2" applyFont="1" applyFill="1" applyBorder="1" applyAlignment="1" applyProtection="1">
      <alignment vertical="top" wrapText="1"/>
    </xf>
    <xf numFmtId="0" fontId="6" fillId="6" borderId="11" xfId="2" applyFont="1" applyFill="1" applyBorder="1" applyProtection="1"/>
    <xf numFmtId="0" fontId="13" fillId="6" borderId="9" xfId="3" applyFill="1" applyBorder="1" applyAlignment="1" applyProtection="1">
      <alignment horizontal="center" vertical="center" wrapText="1"/>
    </xf>
    <xf numFmtId="0" fontId="14" fillId="6" borderId="9" xfId="3" applyFont="1" applyFill="1" applyBorder="1" applyAlignment="1" applyProtection="1">
      <alignment horizontal="center" vertical="center" wrapText="1"/>
    </xf>
    <xf numFmtId="0" fontId="7" fillId="9" borderId="0" xfId="2" applyFont="1" applyFill="1" applyAlignment="1" applyProtection="1">
      <alignment horizontal="center"/>
    </xf>
    <xf numFmtId="165" fontId="6" fillId="15" borderId="8" xfId="1" applyNumberFormat="1" applyFont="1" applyFill="1" applyBorder="1" applyAlignment="1" applyProtection="1">
      <alignment horizontal="center" vertical="center" wrapText="1"/>
    </xf>
    <xf numFmtId="0" fontId="6" fillId="15" borderId="8" xfId="1" applyNumberFormat="1" applyFont="1" applyFill="1" applyBorder="1" applyAlignment="1" applyProtection="1">
      <alignment horizontal="center" vertical="center" wrapText="1"/>
    </xf>
    <xf numFmtId="164" fontId="6" fillId="15" borderId="8" xfId="1" applyNumberFormat="1" applyFont="1" applyFill="1" applyBorder="1" applyAlignment="1" applyProtection="1">
      <alignment vertical="top" wrapText="1"/>
    </xf>
    <xf numFmtId="43" fontId="6" fillId="15" borderId="12" xfId="1" applyFont="1" applyFill="1" applyBorder="1" applyProtection="1"/>
    <xf numFmtId="43" fontId="6" fillId="15" borderId="10" xfId="1" applyFont="1" applyFill="1" applyBorder="1" applyProtection="1"/>
    <xf numFmtId="43" fontId="6" fillId="15" borderId="13" xfId="1" applyFont="1" applyFill="1" applyBorder="1" applyAlignment="1" applyProtection="1">
      <alignment wrapText="1"/>
    </xf>
    <xf numFmtId="43" fontId="6" fillId="15" borderId="8" xfId="1" applyFont="1" applyFill="1" applyBorder="1" applyAlignment="1" applyProtection="1">
      <alignment horizontal="right" wrapText="1"/>
    </xf>
    <xf numFmtId="0" fontId="6" fillId="15" borderId="15" xfId="2" applyNumberFormat="1" applyFont="1" applyFill="1" applyBorder="1" applyAlignment="1" applyProtection="1">
      <alignment vertical="top" wrapText="1"/>
    </xf>
    <xf numFmtId="0" fontId="6" fillId="15" borderId="16" xfId="2" applyNumberFormat="1" applyFont="1" applyFill="1" applyBorder="1" applyAlignment="1" applyProtection="1">
      <alignment vertical="top" wrapText="1"/>
    </xf>
    <xf numFmtId="0" fontId="6" fillId="15" borderId="17" xfId="2" applyNumberFormat="1" applyFont="1" applyFill="1" applyBorder="1" applyAlignment="1" applyProtection="1">
      <alignment vertical="top" wrapText="1"/>
    </xf>
    <xf numFmtId="166" fontId="6" fillId="15" borderId="7" xfId="2" applyNumberFormat="1" applyFont="1" applyFill="1" applyBorder="1" applyAlignment="1" applyProtection="1">
      <alignment vertical="center" wrapText="1"/>
    </xf>
    <xf numFmtId="166" fontId="6" fillId="15" borderId="40" xfId="2" applyNumberFormat="1" applyFont="1" applyFill="1" applyBorder="1" applyAlignment="1" applyProtection="1">
      <alignment vertical="center" wrapText="1"/>
    </xf>
    <xf numFmtId="49" fontId="6" fillId="16" borderId="51" xfId="2" applyNumberFormat="1" applyFont="1" applyFill="1" applyBorder="1" applyAlignment="1" applyProtection="1">
      <alignment horizontal="center" vertical="center" wrapText="1"/>
      <protection locked="0"/>
    </xf>
    <xf numFmtId="49" fontId="6" fillId="16" borderId="0" xfId="2" applyNumberFormat="1" applyFont="1" applyFill="1" applyBorder="1" applyAlignment="1" applyProtection="1">
      <alignment horizontal="center" vertical="center" wrapText="1"/>
      <protection locked="0"/>
    </xf>
    <xf numFmtId="49" fontId="6" fillId="16" borderId="9" xfId="2" applyNumberFormat="1" applyFont="1" applyFill="1" applyBorder="1" applyAlignment="1" applyProtection="1">
      <alignment horizontal="center" vertical="center" wrapText="1"/>
      <protection locked="0"/>
    </xf>
    <xf numFmtId="49" fontId="6" fillId="16" borderId="52" xfId="2" applyNumberFormat="1" applyFont="1" applyFill="1" applyBorder="1" applyAlignment="1" applyProtection="1">
      <alignment horizontal="center" vertical="center" wrapText="1"/>
      <protection locked="0"/>
    </xf>
    <xf numFmtId="49" fontId="6" fillId="16" borderId="25" xfId="2" applyNumberFormat="1" applyFont="1" applyFill="1" applyBorder="1" applyAlignment="1" applyProtection="1">
      <alignment horizontal="center" vertical="center" wrapText="1"/>
      <protection locked="0"/>
    </xf>
    <xf numFmtId="49" fontId="6" fillId="16" borderId="11" xfId="2" applyNumberFormat="1" applyFont="1" applyFill="1" applyBorder="1" applyAlignment="1" applyProtection="1">
      <alignment horizontal="center" vertical="center" wrapText="1"/>
      <protection locked="0"/>
    </xf>
    <xf numFmtId="0" fontId="7" fillId="16" borderId="27" xfId="2" applyFont="1" applyFill="1" applyBorder="1" applyAlignment="1" applyProtection="1">
      <alignment horizontal="left" vertical="center" wrapText="1"/>
      <protection locked="0"/>
    </xf>
    <xf numFmtId="0" fontId="7" fillId="16" borderId="29" xfId="2" applyFont="1" applyFill="1" applyBorder="1" applyAlignment="1" applyProtection="1">
      <alignment horizontal="left" vertical="center" wrapText="1"/>
      <protection locked="0"/>
    </xf>
    <xf numFmtId="168" fontId="7" fillId="16" borderId="31" xfId="2" applyNumberFormat="1" applyFont="1" applyFill="1" applyBorder="1" applyAlignment="1" applyProtection="1">
      <alignment horizontal="left" vertical="center" wrapText="1"/>
      <protection locked="0"/>
    </xf>
    <xf numFmtId="0" fontId="30" fillId="16" borderId="28" xfId="0" applyFont="1" applyFill="1" applyBorder="1" applyAlignment="1">
      <alignment horizontal="center"/>
    </xf>
    <xf numFmtId="0" fontId="30" fillId="15" borderId="28" xfId="0" quotePrefix="1" applyFont="1" applyFill="1" applyBorder="1" applyAlignment="1">
      <alignment horizontal="center"/>
    </xf>
    <xf numFmtId="0" fontId="6" fillId="15" borderId="3" xfId="2" applyNumberFormat="1" applyFont="1" applyFill="1" applyBorder="1" applyAlignment="1" applyProtection="1">
      <alignment vertical="center" wrapText="1"/>
    </xf>
    <xf numFmtId="0" fontId="6" fillId="15" borderId="20" xfId="2" applyNumberFormat="1" applyFont="1" applyFill="1" applyBorder="1" applyAlignment="1" applyProtection="1">
      <alignment vertical="center" wrapText="1"/>
    </xf>
    <xf numFmtId="165" fontId="6" fillId="5" borderId="40" xfId="2" applyNumberFormat="1" applyFont="1" applyFill="1" applyBorder="1" applyAlignment="1" applyProtection="1">
      <alignment horizontal="center" vertical="center" wrapText="1"/>
      <protection locked="0"/>
    </xf>
    <xf numFmtId="0" fontId="6" fillId="5" borderId="19" xfId="2" applyFont="1" applyFill="1" applyBorder="1" applyAlignment="1" applyProtection="1">
      <alignment horizontal="center" vertical="center" wrapText="1"/>
      <protection locked="0"/>
    </xf>
    <xf numFmtId="0" fontId="6" fillId="5" borderId="7" xfId="2" applyFont="1" applyFill="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14" xfId="2" applyFont="1" applyBorder="1" applyAlignment="1" applyProtection="1">
      <alignment wrapText="1"/>
      <protection locked="0"/>
    </xf>
    <xf numFmtId="0" fontId="6" fillId="0" borderId="9" xfId="2" applyFont="1" applyBorder="1" applyAlignment="1" applyProtection="1">
      <alignment wrapText="1"/>
      <protection locked="0"/>
    </xf>
    <xf numFmtId="0" fontId="7" fillId="0" borderId="16" xfId="2" applyFont="1" applyBorder="1" applyAlignment="1" applyProtection="1">
      <alignment horizontal="left" vertical="center" wrapText="1"/>
      <protection locked="0"/>
    </xf>
    <xf numFmtId="43" fontId="6" fillId="5" borderId="12" xfId="1" applyFont="1" applyFill="1" applyBorder="1" applyAlignment="1" applyProtection="1">
      <alignment wrapText="1"/>
      <protection locked="0"/>
    </xf>
    <xf numFmtId="0" fontId="6" fillId="5" borderId="18" xfId="2" applyFont="1" applyFill="1" applyBorder="1" applyAlignment="1" applyProtection="1">
      <alignment horizontal="center" vertical="center" wrapText="1"/>
      <protection locked="0"/>
    </xf>
    <xf numFmtId="0" fontId="6" fillId="5" borderId="3" xfId="2" applyFont="1" applyFill="1" applyBorder="1" applyAlignment="1" applyProtection="1">
      <alignment horizontal="center" vertical="center" wrapText="1"/>
      <protection locked="0"/>
    </xf>
    <xf numFmtId="167" fontId="6" fillId="0" borderId="16" xfId="1" applyNumberFormat="1" applyFont="1" applyBorder="1" applyAlignment="1" applyProtection="1">
      <alignment vertical="center" wrapText="1"/>
      <protection locked="0"/>
    </xf>
    <xf numFmtId="164" fontId="6" fillId="0" borderId="47" xfId="2" applyNumberFormat="1" applyFont="1" applyBorder="1" applyAlignment="1" applyProtection="1">
      <alignment wrapText="1"/>
      <protection locked="0"/>
    </xf>
    <xf numFmtId="0" fontId="6" fillId="9" borderId="10" xfId="2" applyFont="1" applyFill="1" applyBorder="1" applyProtection="1"/>
    <xf numFmtId="164" fontId="32" fillId="6" borderId="8" xfId="1" applyNumberFormat="1" applyFont="1" applyFill="1" applyBorder="1" applyAlignment="1" applyProtection="1">
      <alignment horizontal="center" vertical="top" wrapText="1"/>
    </xf>
    <xf numFmtId="0" fontId="6" fillId="3" borderId="39" xfId="2" applyFont="1" applyFill="1" applyBorder="1" applyAlignment="1" applyProtection="1">
      <alignment vertical="top" wrapText="1"/>
    </xf>
    <xf numFmtId="0" fontId="6" fillId="15" borderId="68" xfId="2" applyNumberFormat="1" applyFont="1" applyFill="1" applyBorder="1" applyAlignment="1" applyProtection="1">
      <alignment horizontal="center" vertical="center" wrapText="1"/>
    </xf>
    <xf numFmtId="166" fontId="6" fillId="15" borderId="63" xfId="2" applyNumberFormat="1" applyFont="1" applyFill="1" applyBorder="1" applyAlignment="1" applyProtection="1">
      <alignment horizontal="center" vertical="center" wrapText="1"/>
    </xf>
    <xf numFmtId="165" fontId="6" fillId="15" borderId="38" xfId="2" applyNumberFormat="1" applyFont="1" applyFill="1" applyBorder="1" applyAlignment="1" applyProtection="1">
      <alignment vertical="top" wrapText="1"/>
    </xf>
    <xf numFmtId="0" fontId="6" fillId="15" borderId="28" xfId="2" applyNumberFormat="1" applyFont="1" applyFill="1" applyBorder="1" applyAlignment="1" applyProtection="1">
      <alignment horizontal="center" vertical="center" wrapText="1"/>
    </xf>
    <xf numFmtId="166" fontId="6" fillId="15" borderId="16" xfId="2" applyNumberFormat="1" applyFont="1" applyFill="1" applyBorder="1" applyAlignment="1" applyProtection="1">
      <alignment horizontal="center" vertical="center" wrapText="1"/>
    </xf>
    <xf numFmtId="165" fontId="6" fillId="15" borderId="22" xfId="2" applyNumberFormat="1" applyFont="1" applyFill="1" applyBorder="1" applyAlignment="1" applyProtection="1">
      <alignment vertical="top" wrapText="1"/>
    </xf>
    <xf numFmtId="0" fontId="6" fillId="15" borderId="69" xfId="2" applyNumberFormat="1" applyFont="1" applyFill="1" applyBorder="1" applyAlignment="1" applyProtection="1">
      <alignment horizontal="center" vertical="center" wrapText="1"/>
    </xf>
    <xf numFmtId="166" fontId="6" fillId="15" borderId="39" xfId="2" applyNumberFormat="1" applyFont="1" applyFill="1" applyBorder="1" applyAlignment="1" applyProtection="1">
      <alignment horizontal="center" vertical="center" wrapText="1"/>
    </xf>
    <xf numFmtId="165" fontId="6" fillId="15" borderId="42" xfId="2" applyNumberFormat="1" applyFont="1" applyFill="1" applyBorder="1" applyAlignment="1" applyProtection="1">
      <alignment vertical="top" wrapText="1"/>
    </xf>
    <xf numFmtId="166" fontId="6" fillId="0" borderId="32" xfId="1" applyNumberFormat="1" applyFont="1" applyFill="1" applyBorder="1" applyAlignment="1" applyProtection="1">
      <alignment vertical="top" wrapText="1"/>
      <protection locked="0"/>
    </xf>
    <xf numFmtId="49" fontId="6" fillId="16" borderId="32" xfId="2" applyNumberFormat="1" applyFont="1" applyFill="1" applyBorder="1" applyAlignment="1" applyProtection="1">
      <alignment horizontal="center" vertical="center" wrapText="1"/>
      <protection locked="0"/>
    </xf>
    <xf numFmtId="49" fontId="6" fillId="16" borderId="3" xfId="2" applyNumberFormat="1" applyFont="1" applyFill="1" applyBorder="1" applyAlignment="1" applyProtection="1">
      <alignment horizontal="center" vertical="center" wrapText="1"/>
      <protection locked="0"/>
    </xf>
    <xf numFmtId="49" fontId="6" fillId="16" borderId="20" xfId="2" applyNumberFormat="1" applyFont="1" applyFill="1" applyBorder="1" applyAlignment="1" applyProtection="1">
      <alignment horizontal="center" vertical="center" wrapText="1"/>
      <protection locked="0"/>
    </xf>
    <xf numFmtId="0" fontId="6" fillId="2" borderId="1" xfId="2" applyFont="1" applyFill="1" applyBorder="1" applyProtection="1"/>
    <xf numFmtId="0" fontId="6" fillId="2" borderId="21" xfId="2" applyFont="1" applyFill="1" applyBorder="1" applyProtection="1"/>
    <xf numFmtId="0" fontId="6" fillId="2" borderId="2" xfId="2" applyFont="1" applyFill="1" applyBorder="1" applyProtection="1"/>
    <xf numFmtId="0" fontId="6" fillId="2" borderId="4" xfId="2" applyFont="1" applyFill="1" applyBorder="1" applyProtection="1"/>
    <xf numFmtId="0" fontId="6" fillId="2" borderId="0" xfId="2" applyFont="1" applyFill="1" applyBorder="1" applyProtection="1"/>
    <xf numFmtId="0" fontId="6" fillId="2" borderId="55" xfId="2" applyFont="1" applyFill="1" applyBorder="1" applyProtection="1"/>
    <xf numFmtId="0" fontId="6" fillId="2" borderId="25" xfId="2" applyFont="1" applyFill="1" applyBorder="1" applyProtection="1"/>
    <xf numFmtId="0" fontId="6" fillId="2" borderId="6" xfId="2" applyFont="1" applyFill="1" applyBorder="1" applyProtection="1"/>
    <xf numFmtId="0" fontId="7" fillId="2" borderId="5" xfId="2" applyFont="1" applyFill="1" applyBorder="1" applyProtection="1"/>
    <xf numFmtId="165" fontId="6" fillId="5" borderId="16" xfId="2" applyNumberFormat="1" applyFont="1" applyFill="1" applyBorder="1" applyAlignment="1" applyProtection="1">
      <alignment vertical="top" wrapText="1"/>
      <protection locked="0"/>
    </xf>
    <xf numFmtId="165" fontId="6" fillId="5" borderId="17" xfId="2" applyNumberFormat="1" applyFont="1" applyFill="1" applyBorder="1" applyAlignment="1" applyProtection="1">
      <alignment vertical="top" wrapText="1"/>
      <protection locked="0"/>
    </xf>
    <xf numFmtId="0" fontId="6" fillId="0" borderId="7" xfId="2" applyFont="1" applyFill="1" applyBorder="1" applyAlignment="1" applyProtection="1">
      <alignment horizontal="center" vertical="center" wrapText="1"/>
      <protection locked="0"/>
    </xf>
    <xf numFmtId="0" fontId="6" fillId="0" borderId="40" xfId="2" applyFont="1" applyFill="1" applyBorder="1" applyAlignment="1" applyProtection="1">
      <alignment horizontal="center" vertical="center" wrapText="1"/>
      <protection locked="0"/>
    </xf>
    <xf numFmtId="164" fontId="6" fillId="17" borderId="8" xfId="1" applyNumberFormat="1" applyFont="1" applyFill="1" applyBorder="1" applyAlignment="1" applyProtection="1">
      <alignment vertical="top" wrapText="1"/>
    </xf>
    <xf numFmtId="0" fontId="13" fillId="0" borderId="11" xfId="3" applyBorder="1" applyAlignment="1" applyProtection="1">
      <alignment wrapText="1"/>
      <protection locked="0"/>
    </xf>
    <xf numFmtId="0" fontId="7" fillId="0" borderId="15" xfId="2" applyFont="1" applyBorder="1" applyProtection="1">
      <protection locked="0"/>
    </xf>
    <xf numFmtId="0" fontId="7" fillId="0" borderId="63" xfId="2" applyFont="1" applyBorder="1" applyAlignment="1" applyProtection="1">
      <alignment horizontal="left" vertical="center" wrapText="1"/>
      <protection locked="0"/>
    </xf>
    <xf numFmtId="0" fontId="6" fillId="0" borderId="55" xfId="2" applyFont="1" applyFill="1" applyBorder="1" applyAlignment="1" applyProtection="1">
      <alignment vertical="center" wrapText="1"/>
      <protection locked="0"/>
    </xf>
    <xf numFmtId="0" fontId="36" fillId="0" borderId="0" xfId="0" applyFont="1" applyFill="1" applyAlignment="1" applyProtection="1">
      <protection hidden="1"/>
    </xf>
    <xf numFmtId="0" fontId="0" fillId="0" borderId="0" xfId="0" applyAlignment="1" applyProtection="1">
      <alignment horizontal="left" vertical="center"/>
      <protection hidden="1"/>
    </xf>
    <xf numFmtId="0" fontId="37" fillId="0" borderId="0" xfId="0" applyFont="1" applyAlignment="1" applyProtection="1">
      <alignment horizontal="left" vertical="center"/>
      <protection hidden="1"/>
    </xf>
    <xf numFmtId="0" fontId="38" fillId="0" borderId="9" xfId="0" applyFont="1" applyFill="1" applyBorder="1" applyAlignment="1" applyProtection="1">
      <alignment vertical="top"/>
    </xf>
    <xf numFmtId="0" fontId="38" fillId="0" borderId="4" xfId="0" applyFont="1" applyFill="1" applyBorder="1" applyAlignment="1" applyProtection="1">
      <alignment vertical="top"/>
    </xf>
    <xf numFmtId="0" fontId="38" fillId="0" borderId="9" xfId="0" applyFont="1" applyFill="1" applyBorder="1" applyAlignment="1" applyProtection="1">
      <alignment horizontal="right" vertical="center"/>
    </xf>
    <xf numFmtId="0" fontId="38" fillId="0" borderId="55" xfId="0" applyFont="1" applyFill="1" applyBorder="1" applyAlignment="1" applyProtection="1">
      <alignment vertical="top"/>
    </xf>
    <xf numFmtId="0" fontId="38" fillId="6" borderId="9" xfId="0" applyFont="1" applyFill="1" applyBorder="1" applyAlignment="1" applyProtection="1">
      <alignment horizontal="center" vertical="center" wrapText="1"/>
    </xf>
    <xf numFmtId="0" fontId="38" fillId="0" borderId="9" xfId="0" applyFont="1" applyFill="1" applyBorder="1" applyAlignment="1" applyProtection="1">
      <alignment horizontal="right"/>
    </xf>
    <xf numFmtId="0" fontId="38" fillId="0" borderId="9" xfId="0" applyFont="1" applyFill="1" applyBorder="1" applyAlignment="1" applyProtection="1">
      <alignment vertical="center"/>
    </xf>
    <xf numFmtId="0" fontId="38" fillId="0" borderId="9" xfId="0" applyNumberFormat="1" applyFont="1" applyFill="1" applyBorder="1" applyAlignment="1" applyProtection="1">
      <alignment vertical="center" wrapText="1"/>
    </xf>
    <xf numFmtId="0" fontId="38" fillId="15" borderId="9" xfId="0" applyFont="1" applyFill="1" applyBorder="1" applyAlignment="1" applyProtection="1">
      <alignment vertical="center" wrapText="1"/>
    </xf>
    <xf numFmtId="0" fontId="38" fillId="5" borderId="9" xfId="0" applyFont="1" applyFill="1" applyBorder="1" applyAlignment="1" applyProtection="1">
      <alignment horizontal="center" vertical="center" wrapText="1"/>
      <protection locked="0"/>
    </xf>
    <xf numFmtId="0" fontId="38" fillId="0" borderId="9" xfId="0" applyFont="1" applyFill="1" applyBorder="1" applyAlignment="1" applyProtection="1">
      <alignment vertical="center" wrapText="1"/>
      <protection locked="0"/>
    </xf>
    <xf numFmtId="0" fontId="38" fillId="15" borderId="4" xfId="0" applyFont="1" applyFill="1" applyBorder="1" applyAlignment="1" applyProtection="1">
      <alignment vertical="center" wrapText="1"/>
    </xf>
    <xf numFmtId="0" fontId="38" fillId="16" borderId="70" xfId="0" applyFont="1" applyFill="1" applyBorder="1" applyAlignment="1" applyProtection="1">
      <alignment horizontal="center" vertical="center" wrapText="1"/>
      <protection locked="0"/>
    </xf>
    <xf numFmtId="0" fontId="38" fillId="16" borderId="0" xfId="0" applyNumberFormat="1" applyFont="1" applyFill="1" applyBorder="1" applyAlignment="1" applyProtection="1">
      <alignment horizontal="center" vertical="center" wrapText="1"/>
      <protection locked="0"/>
    </xf>
    <xf numFmtId="0" fontId="38" fillId="16" borderId="9" xfId="0" applyNumberFormat="1" applyFont="1" applyFill="1" applyBorder="1" applyAlignment="1" applyProtection="1">
      <alignment horizontal="center" vertical="center" wrapText="1"/>
      <protection locked="0"/>
    </xf>
    <xf numFmtId="0" fontId="38" fillId="0" borderId="49" xfId="0" applyFont="1" applyFill="1" applyBorder="1" applyAlignment="1" applyProtection="1">
      <alignment vertical="center" wrapText="1"/>
      <protection locked="0"/>
    </xf>
    <xf numFmtId="0" fontId="6" fillId="5" borderId="16" xfId="2" applyFont="1" applyFill="1" applyBorder="1" applyAlignment="1" applyProtection="1">
      <alignment horizontal="center" vertical="center" wrapText="1"/>
      <protection locked="0"/>
    </xf>
    <xf numFmtId="165" fontId="6" fillId="5" borderId="63" xfId="2" applyNumberFormat="1" applyFont="1" applyFill="1" applyBorder="1" applyAlignment="1" applyProtection="1">
      <alignment vertical="top" wrapText="1"/>
      <protection locked="0"/>
    </xf>
    <xf numFmtId="0" fontId="6" fillId="0" borderId="64" xfId="2" applyFont="1" applyFill="1" applyBorder="1" applyAlignment="1" applyProtection="1">
      <alignment horizontal="center" vertical="center" wrapText="1"/>
      <protection locked="0"/>
    </xf>
    <xf numFmtId="14" fontId="6" fillId="5" borderId="40" xfId="2" applyNumberFormat="1" applyFont="1" applyFill="1" applyBorder="1" applyAlignment="1" applyProtection="1">
      <alignment horizontal="center" vertical="center" wrapText="1"/>
      <protection locked="0"/>
    </xf>
    <xf numFmtId="0" fontId="26" fillId="0" borderId="22" xfId="0" applyFont="1" applyBorder="1" applyAlignment="1">
      <alignment horizontal="left"/>
    </xf>
    <xf numFmtId="0" fontId="25" fillId="0" borderId="22" xfId="0" applyFont="1" applyBorder="1" applyAlignment="1">
      <alignment horizontal="left" vertical="center" wrapText="1"/>
    </xf>
    <xf numFmtId="0" fontId="27" fillId="0" borderId="33" xfId="0" applyFont="1" applyBorder="1" applyAlignment="1">
      <alignment horizontal="left"/>
    </xf>
    <xf numFmtId="0" fontId="27" fillId="0" borderId="24" xfId="0" applyFont="1" applyBorder="1" applyAlignment="1">
      <alignment horizontal="left"/>
    </xf>
    <xf numFmtId="0" fontId="27" fillId="0" borderId="67" xfId="0" applyFont="1" applyBorder="1" applyAlignment="1">
      <alignment horizontal="left"/>
    </xf>
    <xf numFmtId="0" fontId="29" fillId="14" borderId="12" xfId="0" applyFont="1" applyFill="1" applyBorder="1" applyAlignment="1">
      <alignment horizontal="center" vertical="center"/>
    </xf>
    <xf numFmtId="0" fontId="29" fillId="14" borderId="13" xfId="0" applyFont="1" applyFill="1" applyBorder="1" applyAlignment="1">
      <alignment horizontal="center" vertical="center"/>
    </xf>
    <xf numFmtId="0" fontId="26" fillId="0" borderId="22" xfId="0" applyFont="1" applyBorder="1" applyAlignment="1">
      <alignment horizontal="left" vertical="center" wrapText="1"/>
    </xf>
    <xf numFmtId="0" fontId="26" fillId="0" borderId="22" xfId="0" applyFont="1" applyBorder="1" applyAlignment="1">
      <alignment horizontal="center" vertical="top"/>
    </xf>
    <xf numFmtId="0" fontId="26" fillId="0" borderId="22" xfId="0" applyFont="1" applyBorder="1" applyAlignment="1">
      <alignment horizontal="left" vertical="top"/>
    </xf>
    <xf numFmtId="0" fontId="7" fillId="16" borderId="12" xfId="2" applyFont="1" applyFill="1" applyBorder="1" applyAlignment="1" applyProtection="1">
      <alignment horizontal="center" vertical="top" wrapText="1"/>
    </xf>
    <xf numFmtId="0" fontId="7" fillId="16" borderId="10" xfId="2" applyFont="1" applyFill="1" applyBorder="1" applyAlignment="1" applyProtection="1">
      <alignment horizontal="center" vertical="top" wrapText="1"/>
    </xf>
    <xf numFmtId="0" fontId="7" fillId="16" borderId="13" xfId="2" applyFont="1" applyFill="1" applyBorder="1" applyAlignment="1" applyProtection="1">
      <alignment horizontal="center" vertical="top" wrapText="1"/>
    </xf>
    <xf numFmtId="0" fontId="6" fillId="15" borderId="12" xfId="1" applyNumberFormat="1" applyFont="1" applyFill="1" applyBorder="1" applyAlignment="1" applyProtection="1">
      <alignment horizontal="center" vertical="center" wrapText="1"/>
    </xf>
    <xf numFmtId="0" fontId="6" fillId="15" borderId="13" xfId="1" applyNumberFormat="1" applyFont="1" applyFill="1" applyBorder="1" applyAlignment="1" applyProtection="1">
      <alignment horizontal="center" vertical="center" wrapText="1"/>
    </xf>
    <xf numFmtId="0" fontId="6" fillId="2" borderId="12" xfId="2" applyFont="1" applyFill="1" applyBorder="1" applyAlignment="1" applyProtection="1">
      <alignment horizontal="left" vertical="center" wrapText="1"/>
    </xf>
    <xf numFmtId="0" fontId="6" fillId="2" borderId="10" xfId="2" applyFont="1" applyFill="1" applyBorder="1" applyAlignment="1" applyProtection="1">
      <alignment horizontal="left" vertical="center" wrapText="1"/>
    </xf>
    <xf numFmtId="0" fontId="6" fillId="2" borderId="13" xfId="2" applyFont="1" applyFill="1" applyBorder="1" applyAlignment="1" applyProtection="1">
      <alignment horizontal="left" vertical="center" wrapText="1"/>
    </xf>
    <xf numFmtId="0" fontId="7" fillId="9" borderId="0" xfId="2" applyFont="1" applyFill="1" applyAlignment="1" applyProtection="1">
      <alignment horizontal="center"/>
    </xf>
    <xf numFmtId="0" fontId="7" fillId="6" borderId="12" xfId="2" applyFont="1" applyFill="1" applyBorder="1" applyAlignment="1" applyProtection="1">
      <alignment horizontal="center" wrapText="1"/>
    </xf>
    <xf numFmtId="0" fontId="7" fillId="6" borderId="10" xfId="2" applyFont="1" applyFill="1" applyBorder="1" applyAlignment="1" applyProtection="1">
      <alignment horizontal="center" wrapText="1"/>
    </xf>
    <xf numFmtId="0" fontId="7" fillId="6" borderId="13" xfId="2" applyFont="1" applyFill="1" applyBorder="1" applyAlignment="1" applyProtection="1">
      <alignment horizontal="center" wrapText="1"/>
    </xf>
    <xf numFmtId="0" fontId="7" fillId="6" borderId="1" xfId="2" applyFont="1" applyFill="1" applyBorder="1" applyAlignment="1" applyProtection="1">
      <alignment horizontal="center" vertical="top" wrapText="1"/>
    </xf>
    <xf numFmtId="0" fontId="7" fillId="6" borderId="21" xfId="2" applyFont="1" applyFill="1" applyBorder="1" applyAlignment="1" applyProtection="1">
      <alignment horizontal="center" vertical="top" wrapText="1"/>
    </xf>
    <xf numFmtId="0" fontId="7" fillId="6" borderId="10" xfId="2" applyFont="1" applyFill="1" applyBorder="1" applyAlignment="1" applyProtection="1">
      <alignment horizontal="center" vertical="top" wrapText="1"/>
    </xf>
    <xf numFmtId="0" fontId="7" fillId="6" borderId="2" xfId="2" applyFont="1" applyFill="1" applyBorder="1" applyAlignment="1" applyProtection="1">
      <alignment horizontal="center" vertical="top" wrapText="1"/>
    </xf>
    <xf numFmtId="0" fontId="7" fillId="6" borderId="5" xfId="2" applyFont="1" applyFill="1" applyBorder="1" applyAlignment="1" applyProtection="1">
      <alignment horizontal="center" vertical="top" wrapText="1"/>
    </xf>
    <xf numFmtId="0" fontId="7" fillId="6" borderId="6" xfId="2" applyFont="1" applyFill="1" applyBorder="1" applyAlignment="1" applyProtection="1">
      <alignment horizontal="center" vertical="top" wrapText="1"/>
    </xf>
    <xf numFmtId="0" fontId="8" fillId="2" borderId="12" xfId="2" applyFont="1" applyFill="1" applyBorder="1" applyAlignment="1" applyProtection="1">
      <alignment horizontal="center" vertical="top" wrapText="1"/>
    </xf>
    <xf numFmtId="0" fontId="8" fillId="2" borderId="13" xfId="2" applyFont="1" applyFill="1" applyBorder="1" applyAlignment="1" applyProtection="1">
      <alignment horizontal="center" vertical="top" wrapText="1"/>
    </xf>
    <xf numFmtId="49" fontId="6" fillId="4" borderId="5" xfId="2" applyNumberFormat="1" applyFont="1" applyFill="1" applyBorder="1" applyAlignment="1" applyProtection="1">
      <alignment horizontal="left" vertical="center" wrapText="1"/>
      <protection locked="0"/>
    </xf>
    <xf numFmtId="49" fontId="6" fillId="4" borderId="25" xfId="2" applyNumberFormat="1" applyFont="1" applyFill="1" applyBorder="1" applyAlignment="1" applyProtection="1">
      <alignment horizontal="left" vertical="center" wrapText="1"/>
      <protection locked="0"/>
    </xf>
    <xf numFmtId="49" fontId="6" fillId="4" borderId="6" xfId="2" applyNumberFormat="1" applyFont="1" applyFill="1" applyBorder="1" applyAlignment="1" applyProtection="1">
      <alignment horizontal="left" vertical="center" wrapText="1"/>
      <protection locked="0"/>
    </xf>
    <xf numFmtId="0" fontId="6" fillId="3" borderId="18" xfId="2" applyFont="1" applyFill="1" applyBorder="1" applyAlignment="1" applyProtection="1">
      <alignment horizontal="center" vertical="top" wrapText="1"/>
    </xf>
    <xf numFmtId="0" fontId="6" fillId="3" borderId="23" xfId="2" applyFont="1" applyFill="1" applyBorder="1" applyAlignment="1" applyProtection="1">
      <alignment horizontal="center" vertical="top" wrapText="1"/>
    </xf>
    <xf numFmtId="0" fontId="6" fillId="3" borderId="19" xfId="2" applyFont="1" applyFill="1" applyBorder="1" applyAlignment="1" applyProtection="1">
      <alignment horizontal="center" vertical="top" wrapText="1"/>
    </xf>
    <xf numFmtId="0" fontId="6" fillId="17" borderId="12" xfId="1" applyNumberFormat="1" applyFont="1" applyFill="1" applyBorder="1" applyAlignment="1" applyProtection="1">
      <alignment horizontal="center" vertical="center" wrapText="1"/>
      <protection locked="0"/>
    </xf>
    <xf numFmtId="0" fontId="6" fillId="17" borderId="13" xfId="1" applyNumberFormat="1" applyFont="1" applyFill="1" applyBorder="1" applyAlignment="1" applyProtection="1">
      <alignment horizontal="center" vertical="center" wrapText="1"/>
      <protection locked="0"/>
    </xf>
    <xf numFmtId="0" fontId="6" fillId="15" borderId="10" xfId="1" applyNumberFormat="1" applyFont="1" applyFill="1" applyBorder="1" applyAlignment="1" applyProtection="1">
      <alignment horizontal="center" vertical="center" wrapText="1"/>
    </xf>
    <xf numFmtId="0" fontId="6" fillId="15" borderId="26" xfId="1" applyNumberFormat="1" applyFont="1" applyFill="1" applyBorder="1" applyAlignment="1" applyProtection="1">
      <alignment horizontal="center" vertical="center" wrapText="1"/>
    </xf>
    <xf numFmtId="0" fontId="6" fillId="15" borderId="34" xfId="1" applyNumberFormat="1" applyFont="1" applyFill="1" applyBorder="1" applyAlignment="1" applyProtection="1">
      <alignment horizontal="center" vertical="center" wrapText="1"/>
    </xf>
    <xf numFmtId="0" fontId="6" fillId="15" borderId="27" xfId="1" applyNumberFormat="1" applyFont="1" applyFill="1" applyBorder="1" applyAlignment="1" applyProtection="1">
      <alignment horizontal="center" vertical="center" wrapText="1"/>
    </xf>
    <xf numFmtId="0" fontId="6" fillId="15" borderId="28" xfId="1" applyNumberFormat="1" applyFont="1" applyFill="1" applyBorder="1" applyAlignment="1" applyProtection="1">
      <alignment horizontal="center" vertical="center" wrapText="1"/>
    </xf>
    <xf numFmtId="0" fontId="6" fillId="15" borderId="22" xfId="1" applyNumberFormat="1" applyFont="1" applyFill="1" applyBorder="1" applyAlignment="1" applyProtection="1">
      <alignment horizontal="center" vertical="center" wrapText="1"/>
    </xf>
    <xf numFmtId="0" fontId="6" fillId="15" borderId="29" xfId="1" applyNumberFormat="1" applyFont="1" applyFill="1" applyBorder="1" applyAlignment="1" applyProtection="1">
      <alignment horizontal="center" vertical="center" wrapText="1"/>
    </xf>
    <xf numFmtId="0" fontId="6" fillId="15" borderId="30" xfId="1" applyNumberFormat="1" applyFont="1" applyFill="1" applyBorder="1" applyAlignment="1" applyProtection="1">
      <alignment horizontal="center" vertical="center" wrapText="1"/>
    </xf>
    <xf numFmtId="0" fontId="6" fillId="15" borderId="35" xfId="1" applyNumberFormat="1" applyFont="1" applyFill="1" applyBorder="1" applyAlignment="1" applyProtection="1">
      <alignment horizontal="center" vertical="center" wrapText="1"/>
    </xf>
    <xf numFmtId="0" fontId="6" fillId="15" borderId="31" xfId="1" applyNumberFormat="1" applyFont="1" applyFill="1" applyBorder="1" applyAlignment="1" applyProtection="1">
      <alignment horizontal="center" vertical="center" wrapText="1"/>
    </xf>
    <xf numFmtId="0" fontId="10" fillId="6" borderId="12" xfId="2" applyFont="1" applyFill="1" applyBorder="1" applyAlignment="1" applyProtection="1">
      <alignment horizontal="center" wrapText="1"/>
    </xf>
    <xf numFmtId="0" fontId="10" fillId="6" borderId="10" xfId="2" applyFont="1" applyFill="1" applyBorder="1" applyAlignment="1" applyProtection="1">
      <alignment horizontal="center" wrapText="1"/>
    </xf>
    <xf numFmtId="0" fontId="10" fillId="6" borderId="13" xfId="2" applyFont="1" applyFill="1" applyBorder="1" applyAlignment="1" applyProtection="1">
      <alignment horizontal="center" wrapText="1"/>
    </xf>
    <xf numFmtId="0" fontId="6" fillId="17" borderId="12" xfId="1" applyNumberFormat="1" applyFont="1" applyFill="1" applyBorder="1" applyAlignment="1" applyProtection="1">
      <alignment horizontal="center" vertical="center" wrapText="1"/>
    </xf>
    <xf numFmtId="0" fontId="6" fillId="17" borderId="10" xfId="1" applyNumberFormat="1" applyFont="1" applyFill="1" applyBorder="1" applyAlignment="1" applyProtection="1">
      <alignment horizontal="center" vertical="center" wrapText="1"/>
    </xf>
    <xf numFmtId="0" fontId="6" fillId="17" borderId="13" xfId="1" applyNumberFormat="1" applyFont="1" applyFill="1" applyBorder="1" applyAlignment="1" applyProtection="1">
      <alignment horizontal="center" vertical="center" wrapText="1"/>
    </xf>
    <xf numFmtId="0" fontId="20" fillId="0" borderId="0" xfId="0" applyFont="1" applyAlignment="1" applyProtection="1">
      <alignment horizontal="center" wrapText="1"/>
      <protection hidden="1"/>
    </xf>
    <xf numFmtId="0" fontId="20" fillId="0" borderId="0" xfId="0" applyFont="1" applyAlignment="1" applyProtection="1">
      <alignment horizontal="center"/>
      <protection hidden="1"/>
    </xf>
    <xf numFmtId="0" fontId="22" fillId="2" borderId="22" xfId="0" applyFont="1" applyFill="1" applyBorder="1" applyAlignment="1">
      <alignment horizontal="left" vertical="center"/>
    </xf>
    <xf numFmtId="0" fontId="22" fillId="2" borderId="57"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3" fillId="2" borderId="22" xfId="0" applyFont="1" applyFill="1" applyBorder="1" applyAlignment="1">
      <alignment horizontal="left" vertical="center"/>
    </xf>
    <xf numFmtId="0" fontId="23" fillId="2" borderId="57" xfId="0" applyFont="1" applyFill="1" applyBorder="1" applyAlignment="1">
      <alignment horizontal="center" vertical="center" wrapText="1"/>
    </xf>
    <xf numFmtId="0" fontId="23" fillId="2" borderId="58"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43" xfId="0" applyFont="1" applyFill="1" applyBorder="1" applyAlignment="1">
      <alignment horizontal="center" vertical="center" wrapText="1"/>
    </xf>
  </cellXfs>
  <cellStyles count="9">
    <cellStyle name="Comma" xfId="1" builtinId="3"/>
    <cellStyle name="Followed Hyperlink" xfId="8" builtinId="9" hidden="1"/>
    <cellStyle name="Hyperlink" xfId="3" builtinId="8"/>
    <cellStyle name="Hyperlink 2" xfId="7"/>
    <cellStyle name="Normal" xfId="0" builtinId="0"/>
    <cellStyle name="Normal 2" xfId="2"/>
    <cellStyle name="Normal 2 2" xfId="6"/>
    <cellStyle name="Normal 2_Terms" xfId="4"/>
    <cellStyle name="Normal 3" xfId="5"/>
  </cellStyles>
  <dxfs count="199">
    <dxf>
      <numFmt numFmtId="165" formatCode="[$-409]d\-mmm\-yy;@"/>
      <protection locked="1" hidden="1"/>
    </dxf>
    <dxf>
      <numFmt numFmtId="165" formatCode="[$-409]d\-mmm\-yy;@"/>
      <alignment horizontal="general" vertical="bottom" textRotation="0" wrapText="1" relativeIndent="0" justifyLastLine="0" shrinkToFit="0" readingOrder="0"/>
      <protection locked="1" hidden="1"/>
    </dxf>
    <dxf>
      <numFmt numFmtId="170" formatCode="d\-mmm\-yy"/>
      <protection locked="1" hidden="1"/>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protection locked="1" hidden="1"/>
    </dxf>
    <dxf>
      <protection locked="1" hidden="1"/>
    </dxf>
    <dxf>
      <protection locked="1" hidden="1"/>
    </dxf>
    <dxf>
      <font>
        <b val="0"/>
        <i val="0"/>
        <strike val="0"/>
        <condense val="0"/>
        <extend val="0"/>
        <outline val="0"/>
        <shadow val="0"/>
        <u val="none"/>
        <vertAlign val="baseline"/>
        <sz val="11"/>
        <color theme="0"/>
        <name val="Calibri"/>
        <scheme val="minor"/>
      </font>
      <protection locked="1" hidden="1"/>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1"/>
        <color theme="0"/>
        <name val="Calibri"/>
        <scheme val="minor"/>
      </font>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protection locked="1" hidden="1"/>
    </dxf>
    <dxf>
      <protection locked="1" hidden="1"/>
    </dxf>
    <dxf>
      <font>
        <b/>
        <i val="0"/>
        <strike val="0"/>
        <condense val="0"/>
        <extend val="0"/>
        <outline val="0"/>
        <shadow val="0"/>
        <u val="none"/>
        <vertAlign val="baseline"/>
        <sz val="11"/>
        <color theme="1"/>
        <name val="Calibri"/>
        <scheme val="minor"/>
      </font>
      <protection locked="1" hidden="1"/>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1"/>
        <color theme="0"/>
        <name val="Calibri"/>
        <scheme val="minor"/>
      </font>
      <alignment horizontal="left" vertical="center" textRotation="0" wrapText="0" relative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1"/>
        <color theme="0"/>
        <name val="Calibri"/>
        <scheme val="minor"/>
      </font>
      <alignment horizontal="left" vertical="center" textRotation="0" wrapText="0" indent="0" justifyLastLine="0" shrinkToFit="0" readingOrder="0"/>
      <border diagonalUp="0" diagonalDown="0" outline="0">
        <left style="thin">
          <color indexed="64"/>
        </left>
        <right style="thin">
          <color indexed="64"/>
        </right>
        <top/>
        <bottom/>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border diagonalUp="0" diagonalDown="0" outline="0"/>
    </dxf>
    <dxf>
      <font>
        <strike val="0"/>
        <outline val="0"/>
        <shadow val="0"/>
        <u val="none"/>
        <vertAlign val="baseline"/>
        <sz val="11"/>
        <color theme="0"/>
        <name val="Calibri"/>
        <scheme val="minor"/>
      </font>
      <alignment horizontal="general"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Verdana"/>
        <scheme val="none"/>
      </font>
      <fill>
        <patternFill patternType="solid">
          <fgColor theme="4" tint="0.59999389629810485"/>
          <bgColor theme="4" tint="0.59999389629810485"/>
        </patternFill>
      </fill>
      <alignment horizontal="left" vertical="center"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fill>
        <patternFill patternType="solid">
          <fgColor theme="4" tint="0.59999389629810485"/>
          <bgColor theme="4" tint="0.59999389629810485"/>
        </patternFill>
      </fill>
      <alignment horizontal="left" vertical="center" textRotation="0" wrapText="0" indent="0" justifyLastLine="0" shrinkToFit="0" readingOrder="0"/>
      <protection locked="1" hidden="1"/>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Verdana"/>
        <scheme val="none"/>
      </font>
      <fill>
        <patternFill patternType="solid">
          <fgColor theme="4" tint="0.59999389629810485"/>
          <bgColor theme="4" tint="0.59999389629810485"/>
        </patternFill>
      </fill>
      <alignment horizontal="left" vertical="center" textRotation="0" wrapText="0" indent="0" justifyLastLine="0" shrinkToFit="0" readingOrder="0"/>
      <protection locked="1" hidden="1"/>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textRotation="0" wrapText="0" indent="0" justifyLastLine="0" shrinkToFit="0" readingOrder="0"/>
      <protection locked="1" hidden="1"/>
    </dxf>
    <dxf>
      <font>
        <b val="0"/>
        <i val="0"/>
        <strike val="0"/>
        <condense val="0"/>
        <extend val="0"/>
        <outline val="0"/>
        <shadow val="0"/>
        <u/>
        <vertAlign val="baseline"/>
        <sz val="10"/>
        <color theme="1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ertAlign val="baseline"/>
        <sz val="10"/>
        <color theme="1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border outline="0">
        <right style="thin">
          <color theme="0"/>
        </right>
        <bottom style="thin">
          <color theme="0"/>
        </bottom>
      </border>
    </dxf>
    <dxf>
      <font>
        <b val="0"/>
        <i val="0"/>
        <strike val="0"/>
        <condense val="0"/>
        <extend val="0"/>
        <outline val="0"/>
        <shadow val="0"/>
        <u val="none"/>
        <vertAlign val="baseline"/>
        <sz val="11"/>
        <color theme="1"/>
        <name val="Verdana"/>
        <scheme val="none"/>
      </font>
      <fill>
        <patternFill patternType="none">
          <fgColor indexed="64"/>
          <bgColor indexed="65"/>
        </patternFill>
      </fill>
      <alignment horizontal="right" vertical="bottom" textRotation="0" wrapText="0" relativeIndent="0" justifyLastLine="0" shrinkToFit="0" readingOrder="0"/>
      <protection locked="1" hidden="1"/>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textRotation="0" wrapText="0" indent="0" justifyLastLine="0" shrinkToFit="0" readingOrder="0"/>
      <protection locked="1" hidden="1"/>
    </dxf>
    <dxf>
      <font>
        <b val="0"/>
        <i val="0"/>
        <strike val="0"/>
        <condense val="0"/>
        <extend val="0"/>
        <outline val="0"/>
        <shadow val="0"/>
        <u val="none"/>
        <vertAlign val="baseline"/>
        <sz val="11"/>
        <color theme="1"/>
        <name val="Verdana"/>
        <scheme val="none"/>
      </font>
      <fill>
        <patternFill patternType="none">
          <fgColor indexed="64"/>
          <bgColor indexed="65"/>
        </patternFill>
      </fill>
      <alignment textRotation="0" wrapText="0" indent="0" justifyLastLine="0" shrinkToFit="0" readingOrder="0"/>
      <protection locked="1" hidden="1"/>
    </dxf>
    <dxf>
      <border outline="0">
        <right style="thin">
          <color theme="0"/>
        </right>
        <bottom style="thin">
          <color theme="0"/>
        </bottom>
      </border>
    </dxf>
    <dxf>
      <font>
        <b val="0"/>
        <i val="0"/>
        <strike val="0"/>
        <condense val="0"/>
        <extend val="0"/>
        <outline val="0"/>
        <shadow val="0"/>
        <u val="none"/>
        <vertAlign val="baseline"/>
        <sz val="11"/>
        <color theme="1"/>
        <name val="Verdana"/>
        <scheme val="none"/>
      </font>
      <fill>
        <patternFill patternType="none">
          <fgColor indexed="64"/>
          <bgColor indexed="65"/>
        </patternFill>
      </fill>
      <alignment textRotation="0" wrapText="0" indent="0" justifyLastLine="0" shrinkToFit="0" readingOrder="0"/>
      <protection locked="1" hidden="1"/>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textRotation="0" wrapText="0" indent="0" justifyLastLine="0" shrinkToFit="0" readingOrder="0"/>
      <protection locked="1" hidden="1"/>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border outline="0">
        <right style="thin">
          <color theme="0"/>
        </right>
        <bottom style="thin">
          <color theme="0"/>
        </bottom>
      </border>
    </dxf>
    <dxf>
      <font>
        <b val="0"/>
        <i val="0"/>
        <strike val="0"/>
        <condense val="0"/>
        <extend val="0"/>
        <outline val="0"/>
        <shadow val="0"/>
        <u val="none"/>
        <vertAlign val="baseline"/>
        <sz val="10"/>
        <color theme="1"/>
        <name val="Verdana"/>
        <scheme val="none"/>
      </font>
      <fill>
        <patternFill patternType="none">
          <fgColor indexed="64"/>
          <bgColor indexed="65"/>
        </patternFill>
      </fill>
      <alignment horizontal="general" vertical="bottom" textRotation="0" wrapText="0" indent="0" justifyLastLine="0" shrinkToFit="0" readingOrder="0"/>
      <protection locked="1" hidden="1"/>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textRotation="0" wrapText="0" indent="0" justifyLastLine="0" shrinkToFit="0" readingOrder="0"/>
      <protection locked="1" hidden="1"/>
    </dxf>
    <dxf>
      <alignment textRotation="0" wrapText="0" indent="0" justifyLastLine="0" shrinkToFit="0" readingOrder="0"/>
      <border diagonalUp="0" diagonalDown="0">
        <left style="thin">
          <color indexed="64"/>
        </left>
        <right style="medium">
          <color indexed="64"/>
        </right>
        <top style="thin">
          <color indexed="64"/>
        </top>
        <bottom style="thin">
          <color indexed="64"/>
        </bottom>
      </border>
      <protection locked="0" hidden="0"/>
    </dxf>
    <dxf>
      <alignment horizontal="general" vertical="top" textRotation="0" wrapText="0" indent="0" justifyLastLine="0" shrinkToFit="0" readingOrder="0"/>
      <border diagonalUp="0" diagonalDown="0">
        <left style="medium">
          <color indexed="64"/>
        </left>
        <right style="medium">
          <color indexed="64"/>
        </right>
        <top style="thin">
          <color indexed="64"/>
        </top>
        <bottom style="thin">
          <color indexed="64"/>
        </bottom>
      </border>
      <protection locked="0" hidden="0"/>
    </dxf>
    <dxf>
      <alignment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numFmt numFmtId="30" formatCode="@"/>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numFmt numFmtId="166" formatCode="[$£-809]#,##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numFmt numFmtId="165" formatCode="[$-409]d\-mmm\-yy;@"/>
      <fill>
        <patternFill patternType="solid">
          <fgColor indexed="64"/>
          <bgColor theme="3" tint="0.79998168889431442"/>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numFmt numFmtId="166" formatCode="[$£-809]#,##0"/>
      <fill>
        <patternFill patternType="none">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3" tint="0.79998168889431442"/>
        </patternFill>
      </fill>
      <alignment horizontal="general" vertical="top"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6" formatCode="[$£-809]#,##0"/>
      <fill>
        <patternFill patternType="solid">
          <fgColor indexed="64"/>
          <bgColor theme="1"/>
        </patternFill>
      </fill>
      <alignment horizontal="general" vertical="top" textRotation="0" wrapText="1" relative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6" tint="0.79998168889431442"/>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numFmt numFmtId="0" formatCode="General"/>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relative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relative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8" formatCode="[$-809]d\ mmmm\ yyyy;@"/>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8" formatCode="[$-809]d\ mmmm\ yyyy;@"/>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medium">
          <color auto="1"/>
        </top>
        <bottom style="medium">
          <color auto="1"/>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168" formatCode="[$-809]d\ mmmm\ yyyy;@"/>
      <fill>
        <patternFill patternType="solid">
          <fgColor indexed="64"/>
          <bgColor theme="0" tint="-0.249977111117893"/>
        </patternFill>
      </fill>
      <alignment horizontal="center" vertical="center" textRotation="0" wrapText="1" relativeIndent="0" justifyLastLine="0" shrinkToFit="0" readingOrder="0"/>
      <border diagonalUp="0" diagonalDown="0" outline="0">
        <left style="medium">
          <color indexed="64"/>
        </left>
        <right style="medium">
          <color indexed="64"/>
        </right>
        <top style="medium">
          <color auto="1"/>
        </top>
        <bottom style="medium">
          <color auto="1"/>
        </bottom>
      </border>
      <protection locked="1" hidden="0"/>
    </dxf>
    <dxf>
      <border outline="0">
        <right style="medium">
          <color indexed="64"/>
        </right>
        <bottom style="medium">
          <color indexed="64"/>
        </bottom>
      </border>
    </dxf>
    <dxf>
      <alignment textRotation="0" indent="0" justifyLastLine="0" shrinkToFit="0" readingOrder="0"/>
      <border diagonalUp="0" diagonalDown="0">
        <left style="medium">
          <color auto="1"/>
        </left>
        <right style="medium">
          <color auto="1"/>
        </right>
        <top/>
        <bottom/>
      </border>
      <protection locked="1" hidden="0"/>
    </dxf>
    <dxf>
      <border>
        <bottom style="medium">
          <color indexed="64"/>
        </bottom>
        <vertical/>
        <horizontal/>
      </border>
    </dxf>
    <dxf>
      <alignment horizontal="center" vertical="center" textRotation="0" wrapText="1" indent="0" justifyLastLine="0" shrinkToFit="0" readingOrder="0"/>
      <border diagonalUp="0" diagonalDown="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3" tint="0.79998168889431442"/>
        </patternFill>
      </fill>
      <alignment horizontal="right" vertical="bottom"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9"/>
        <color theme="1"/>
        <name val="Calibri"/>
        <scheme val="none"/>
      </font>
      <fill>
        <patternFill patternType="solid">
          <fgColor indexed="64"/>
          <bgColor theme="6" tint="0.79998168889431442"/>
        </patternFill>
      </fill>
      <alignment horizontal="general"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border>
      <protection locked="0" hidden="0"/>
    </dxf>
    <dxf>
      <font>
        <strike val="0"/>
        <outline val="0"/>
        <shadow val="0"/>
        <u val="none"/>
        <vertAlign val="baseline"/>
        <sz val="9"/>
        <name val="Calibri"/>
        <scheme val="none"/>
      </font>
      <fill>
        <patternFill>
          <fgColor rgb="FF000000"/>
        </patternFill>
      </fill>
      <alignment textRotation="0" indent="0" justifyLastLine="0" shrinkToFit="0" readingOrder="0"/>
      <border diagonalUp="0" diagonalDown="0">
        <left style="medium">
          <color rgb="FF000000"/>
        </left>
        <right style="medium">
          <color rgb="FF000000"/>
        </right>
        <top/>
        <bottom/>
      </border>
      <protection locked="1" hidden="0"/>
    </dxf>
    <dxf>
      <font>
        <b/>
        <i val="0"/>
        <strike val="0"/>
        <condense val="0"/>
        <extend val="0"/>
        <outline val="0"/>
        <shadow val="0"/>
        <u val="none"/>
        <vertAlign val="baseline"/>
        <sz val="9"/>
        <color auto="1"/>
        <name val="Calibri"/>
        <scheme val="none"/>
      </font>
      <fill>
        <patternFill patternType="solid">
          <fgColor indexed="64"/>
          <bgColor theme="0" tint="-0.249977111117893"/>
        </patternFill>
      </fill>
      <alignment horizontal="center" vertical="bottom" textRotation="0" wrapText="1" indent="0" justifyLastLine="0" shrinkToFit="0" readingOrder="0"/>
      <border diagonalUp="0" diagonalDown="0">
        <left style="medium">
          <color rgb="FF000000"/>
        </left>
        <right style="medium">
          <color rgb="FF000000"/>
        </right>
        <top/>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rgb="FF000000"/>
        </left>
        <right style="medium">
          <color auto="1"/>
        </right>
        <top/>
        <bottom/>
      </border>
      <protection locked="0" hidden="0"/>
    </dxf>
    <dxf>
      <font>
        <b val="0"/>
        <i val="0"/>
        <strike val="0"/>
        <condense val="0"/>
        <extend val="0"/>
        <outline val="0"/>
        <shadow val="0"/>
        <u val="none"/>
        <vertAlign val="baseline"/>
        <sz val="9"/>
        <color theme="1"/>
        <name val="Calibri"/>
        <scheme val="none"/>
      </font>
      <fill>
        <patternFill patternType="none">
          <fgColor rgb="FF000000"/>
          <bgColor indexed="65"/>
        </patternFill>
      </fill>
      <alignment horizontal="general" vertical="center" textRotation="0" wrapText="1" indent="0" justifyLastLine="0" shrinkToFit="0" readingOrder="0"/>
      <border diagonalUp="0" diagonalDown="0">
        <left style="medium">
          <color rgb="FF000000"/>
        </left>
        <right style="medium">
          <color indexed="64"/>
        </right>
        <top style="thin">
          <color auto="1"/>
        </top>
        <bottom style="thin">
          <color auto="1"/>
        </bottom>
      </border>
      <protection locked="0"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9"/>
        <color theme="1"/>
        <name val="Calibri"/>
        <scheme val="none"/>
      </font>
      <numFmt numFmtId="30" formatCode="@"/>
      <fill>
        <patternFill patternType="solid">
          <fgColor indexed="64"/>
          <bgColor theme="7" tint="0.79998168889431442"/>
        </patternFill>
      </fill>
      <alignment horizontal="center" vertical="center" textRotation="0" wrapText="1" relativeIndent="0" justifyLastLine="0" shrinkToFit="0" readingOrder="0"/>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theme="1"/>
        <name val="Calibri"/>
        <scheme val="none"/>
      </font>
      <numFmt numFmtId="30" formatCode="@"/>
      <fill>
        <patternFill patternType="solid">
          <fgColor indexed="64"/>
          <bgColor theme="7" tint="0.79998168889431442"/>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9"/>
        <color theme="1"/>
        <name val="Calibri"/>
        <scheme val="none"/>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rgb="FF000000"/>
        </left>
        <right style="thin">
          <color auto="1"/>
        </right>
        <top/>
        <bottom/>
      </border>
      <protection locked="0" hidden="0"/>
    </dxf>
    <dxf>
      <font>
        <b val="0"/>
        <i val="0"/>
        <strike val="0"/>
        <condense val="0"/>
        <extend val="0"/>
        <outline val="0"/>
        <shadow val="0"/>
        <u val="none"/>
        <vertAlign val="baseline"/>
        <sz val="9"/>
        <color theme="1"/>
        <name val="Calibri"/>
        <scheme val="none"/>
      </font>
      <numFmt numFmtId="30" formatCode="@"/>
      <fill>
        <patternFill patternType="solid">
          <fgColor indexed="64"/>
          <bgColor theme="7" tint="0.79998168889431442"/>
        </patternFill>
      </fill>
      <alignment horizontal="center" vertical="center" textRotation="0" wrapText="1" indent="0" justifyLastLine="0" shrinkToFit="0" readingOrder="0"/>
      <border diagonalUp="0" diagonalDown="0" outline="0">
        <left style="medium">
          <color rgb="FF000000"/>
        </left>
        <right style="thin">
          <color auto="1"/>
        </right>
        <top style="thin">
          <color auto="1"/>
        </top>
        <bottom style="thin">
          <color auto="1"/>
        </bottom>
      </border>
      <protection locked="0" hidden="0"/>
    </dxf>
    <dxf>
      <font>
        <b val="0"/>
        <i val="0"/>
        <strike val="0"/>
        <condense val="0"/>
        <extend val="0"/>
        <outline val="0"/>
        <shadow val="0"/>
        <u val="none"/>
        <vertAlign val="baseline"/>
        <sz val="9"/>
        <color theme="1"/>
        <name val="Calibri"/>
        <scheme val="none"/>
      </font>
      <fill>
        <patternFill patternType="solid">
          <fgColor indexed="64"/>
          <bgColor theme="3" tint="0.79998168889431442"/>
        </patternFill>
      </fill>
      <alignment horizontal="general" vertical="center" textRotation="0" wrapText="1" indent="0"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9"/>
        <color theme="1"/>
        <name val="Calibri"/>
        <scheme val="none"/>
      </font>
      <numFmt numFmtId="166" formatCode="[$£-809]#,##0"/>
      <fill>
        <patternFill patternType="solid">
          <fgColor indexed="64"/>
          <bgColor theme="3" tint="0.79998168889431442"/>
        </patternFill>
      </fill>
      <alignment horizontal="general" vertical="center" textRotation="0" wrapText="1" indent="0" justifyLastLine="0" shrinkToFit="0" readingOrder="0"/>
      <border diagonalUp="0" diagonalDown="0" outline="0">
        <left style="medium">
          <color indexed="64"/>
        </left>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auto="1"/>
        </left>
        <right style="medium">
          <color auto="1"/>
        </right>
        <top/>
        <bottom/>
      </border>
      <protection locked="0" hidden="0"/>
    </dxf>
    <dxf>
      <font>
        <strike val="0"/>
        <outline val="0"/>
        <shadow val="0"/>
        <u val="none"/>
        <vertAlign val="baseline"/>
        <sz val="9"/>
        <name val="Calibri"/>
        <scheme val="none"/>
      </font>
      <numFmt numFmtId="167" formatCode="_-* #,##0.000_-;\-* #,##0.000_-;_-* &quot;-&quot;??_-;_-@_-"/>
      <fill>
        <patternFill patternType="none">
          <fgColor rgb="FF000000"/>
          <bgColor indexed="65"/>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medium">
          <color auto="1"/>
        </left>
        <right style="medium">
          <color auto="1"/>
        </right>
        <top/>
        <bottom/>
      </border>
      <protection locked="0" hidden="0"/>
    </dxf>
    <dxf>
      <font>
        <strike val="0"/>
        <outline val="0"/>
        <shadow val="0"/>
        <u val="none"/>
        <vertAlign val="baseline"/>
        <sz val="9"/>
        <name val="Calibri"/>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medium">
          <color auto="1"/>
        </left>
        <right style="medium">
          <color auto="1"/>
        </right>
        <top/>
        <bottom/>
      </border>
      <protection locked="0" hidden="0"/>
    </dxf>
    <dxf>
      <font>
        <strike val="0"/>
        <outline val="0"/>
        <shadow val="0"/>
        <u val="none"/>
        <vertAlign val="baseline"/>
        <sz val="9"/>
        <name val="Calibri"/>
        <scheme val="none"/>
      </font>
      <fill>
        <patternFill patternType="solid">
          <fgColor indexed="64"/>
          <bgColor theme="6" tint="0.79998168889431442"/>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none"/>
      </font>
      <fill>
        <patternFill patternType="solid">
          <fgColor indexed="64"/>
          <bgColor theme="3" tint="0.79998168889431442"/>
        </patternFill>
      </fill>
      <alignment horizontal="general" vertical="center" textRotation="0" wrapText="1" indent="0" justifyLastLine="0" shrinkToFit="0" readingOrder="0"/>
      <border diagonalUp="0" diagonalDown="0" outline="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solid">
          <fgColor indexed="64"/>
          <bgColor theme="3"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169" formatCode="_-[$£-809]* #,##0_-;\-[$£-809]* #,##0_-;_-[$£-809]* &quot;-&quot;??_-;_-@_-"/>
      <fill>
        <patternFill patternType="none">
          <fgColor indexed="64"/>
          <bgColor indexed="65"/>
        </patternFill>
      </fill>
      <alignment horizontal="general" vertical="center" textRotation="0" wrapText="1" relativeIndent="0" justifyLastLine="0" shrinkToFit="0" readingOrder="0"/>
      <border diagonalUp="0" diagonalDown="0">
        <left style="medium">
          <color auto="1"/>
        </left>
        <right style="medium">
          <color indexed="64"/>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right" vertical="bottom" textRotation="0" wrapText="0" indent="0" justifyLastLine="0" shrinkToFit="0" readingOrder="0"/>
      <border diagonalUp="0" diagonalDown="0" outline="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auto="1"/>
        </left>
        <right style="medium">
          <color auto="1"/>
        </right>
        <top/>
        <bottom/>
      </border>
      <protection locked="1" hidden="0"/>
    </dxf>
    <dxf>
      <font>
        <b val="0"/>
        <i val="0"/>
        <strike val="0"/>
        <condense val="0"/>
        <extend val="0"/>
        <outline val="0"/>
        <shadow val="0"/>
        <u val="none"/>
        <vertAlign val="baseline"/>
        <sz val="9"/>
        <color theme="1"/>
        <name val="Calibri"/>
        <scheme val="none"/>
      </font>
      <numFmt numFmtId="164" formatCode="_-[$£-809]* #,##0.00_-;\-[$£-809]* #,##0.00_-;_-[$£-809]* &quot;-&quot;??_-;_-@_-"/>
      <fill>
        <patternFill patternType="solid">
          <fgColor indexed="64"/>
          <bgColor theme="0" tint="-0.249977111117893"/>
        </patternFill>
      </fill>
      <alignment horizontal="center" vertical="center" textRotation="0" wrapText="1"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outline="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outline="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outline="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outline="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0" formatCode="General"/>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0" formatCode="General"/>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medium">
          <color auto="1"/>
        </right>
        <top/>
        <bottom/>
      </border>
      <protection locked="1" hidden="0"/>
    </dxf>
    <dxf>
      <font>
        <strike val="0"/>
        <outline val="0"/>
        <shadow val="0"/>
        <u val="none"/>
        <vertAlign val="baseline"/>
        <sz val="9"/>
        <name val="Calibri"/>
        <scheme val="none"/>
      </font>
      <numFmt numFmtId="0" formatCode="General"/>
      <fill>
        <patternFill patternType="none">
          <fgColor rgb="FF000000"/>
          <bgColor indexed="65"/>
        </patternFill>
      </fill>
      <alignment horizontal="general" vertical="top" textRotation="0" wrapText="0" relativeIndent="0" justifyLastLine="0" shrinkToFit="0" readingOrder="0"/>
      <border diagonalUp="0" diagonalDown="0">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0" formatCode="General"/>
      <fill>
        <patternFill patternType="none">
          <fgColor rgb="FF000000"/>
          <bgColor indexed="65"/>
        </patternFill>
      </fill>
      <alignment horizontal="right" vertical="center" textRotation="0" wrapText="0" 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top/>
        <bottom/>
      </border>
      <protection locked="1" hidden="0"/>
    </dxf>
    <dxf>
      <font>
        <strike val="0"/>
        <outline val="0"/>
        <shadow val="0"/>
        <u val="none"/>
        <vertAlign val="baseline"/>
        <sz val="9"/>
        <name val="Calibri"/>
        <scheme val="none"/>
      </font>
      <numFmt numFmtId="168" formatCode="[$-809]d\ mmmm\ yyyy;@"/>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8" formatCode="[$-809]d\ mmmm\ yyyy;@"/>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4" formatCode="_-[$£-809]* #,##0.00_-;\-[$£-809]* #,##0.00_-;_-[$£-809]* &quot;-&quot;??_-;_-@_-"/>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auto="1"/>
        </left>
        <right style="medium">
          <color auto="1"/>
        </right>
        <top style="thin">
          <color auto="1"/>
        </top>
        <bottom style="thin">
          <color auto="1"/>
        </bottom>
      </border>
      <protection locked="1" hidden="0"/>
    </dxf>
    <dxf>
      <font>
        <b val="0"/>
        <i val="0"/>
        <strike val="0"/>
        <condense val="0"/>
        <extend val="0"/>
        <outline val="0"/>
        <shadow val="0"/>
        <u val="none"/>
        <vertAlign val="baseline"/>
        <sz val="9"/>
        <color theme="1"/>
        <name val="Calibri"/>
        <scheme val="none"/>
      </font>
      <fill>
        <patternFill patternType="none">
          <fgColor indexed="64"/>
          <bgColor indexed="65"/>
        </patternFill>
      </fill>
      <alignment horizontal="general" vertical="top" textRotation="0" wrapText="0" indent="0" justifyLastLine="0" shrinkToFit="0" readingOrder="0"/>
      <border diagonalUp="0" diagonalDown="0" outline="0">
        <left style="medium">
          <color auto="1"/>
        </left>
        <right style="medium">
          <color auto="1"/>
        </right>
        <top/>
        <bottom/>
      </border>
      <protection locked="1" hidden="0"/>
    </dxf>
    <dxf>
      <font>
        <strike val="0"/>
        <outline val="0"/>
        <shadow val="0"/>
        <u val="none"/>
        <vertAlign val="baseline"/>
        <sz val="9"/>
        <name val="Calibri"/>
        <scheme val="none"/>
      </font>
      <numFmt numFmtId="168" formatCode="[$-809]d\ mmmm\ yyyy;@"/>
      <fill>
        <patternFill patternType="none">
          <fgColor rgb="FF000000"/>
          <bgColor indexed="65"/>
        </patternFill>
      </fill>
      <alignment horizontal="general" vertical="top" textRotation="0" wrapText="0" relativeIndent="0" justifyLastLine="0" shrinkToFit="0" readingOrder="0"/>
      <border diagonalUp="0" diagonalDown="0">
        <left style="medium">
          <color indexed="64"/>
        </left>
        <right style="medium">
          <color auto="1"/>
        </right>
        <top style="thin">
          <color auto="1"/>
        </top>
        <bottom style="thin">
          <color auto="1"/>
        </bottom>
      </border>
      <protection locked="1" hidden="0"/>
    </dxf>
    <dxf>
      <border outline="0">
        <top style="medium">
          <color rgb="FF000000"/>
        </top>
      </border>
    </dxf>
    <dxf>
      <font>
        <strike val="0"/>
        <outline val="0"/>
        <shadow val="0"/>
        <u val="none"/>
        <vertAlign val="baseline"/>
        <sz val="9"/>
        <name val="Calibri"/>
        <scheme val="none"/>
      </font>
      <fill>
        <patternFill patternType="none">
          <fgColor rgb="FF000000"/>
          <bgColor indexed="65"/>
        </patternFill>
      </fill>
      <alignment horizontal="general" vertical="top" textRotation="0" wrapText="0" relativeIndent="0" justifyLastLine="0" shrinkToFit="0" readingOrder="0"/>
      <border diagonalUp="0" diagonalDown="0">
        <left style="medium">
          <color rgb="FF000000"/>
        </left>
        <right style="medium">
          <color rgb="FF000000"/>
        </right>
        <top/>
        <bottom/>
      </border>
      <protection locked="1" hidden="0"/>
    </dxf>
    <dxf>
      <border outline="0">
        <bottom style="medium">
          <color rgb="FF000000"/>
        </bottom>
      </border>
    </dxf>
    <dxf>
      <font>
        <b/>
        <i val="0"/>
        <strike val="0"/>
        <condense val="0"/>
        <extend val="0"/>
        <outline val="0"/>
        <shadow val="0"/>
        <u val="none"/>
        <vertAlign val="baseline"/>
        <sz val="9"/>
        <color theme="1"/>
        <name val="Calibri"/>
        <scheme val="none"/>
      </font>
      <fill>
        <patternFill patternType="solid">
          <fgColor indexed="64"/>
          <bgColor theme="0" tint="-0.249977111117893"/>
        </patternFill>
      </fill>
      <alignment horizontal="center" vertical="center" textRotation="0" wrapText="1" indent="0" justifyLastLine="0" shrinkToFit="0" readingOrder="0"/>
      <border diagonalUp="0" diagonalDown="0">
        <left style="medium">
          <color rgb="FF000000"/>
        </left>
        <right style="medium">
          <color rgb="FF000000"/>
        </right>
        <top/>
        <bottom/>
      </border>
      <protection locked="1" hidden="0"/>
    </dxf>
    <dxf>
      <font>
        <color rgb="FFFFFF00"/>
      </font>
      <fill>
        <patternFill>
          <bgColor rgb="FFFF0000"/>
        </patternFill>
      </fill>
    </dxf>
    <dxf>
      <font>
        <color rgb="FFFFFF00"/>
      </font>
      <fill>
        <patternFill>
          <bgColor rgb="FFFF0000"/>
        </patternFill>
      </fill>
    </dxf>
    <dxf>
      <font>
        <b/>
        <i val="0"/>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LOE_6" displayName="LOE_6" ref="B27:AG48" totalsRowCount="1" headerRowDxfId="175" dataDxfId="173" headerRowBorderDxfId="174" tableBorderDxfId="172">
  <tableColumns count="32">
    <tableColumn id="32" name="Activity Date" totalsRowLabel="Total" dataDxfId="171" totalsRowDxfId="170">
      <calculatedColumnFormula>IF(LOE_6[[#This Row],[Activities]]="","",IF('Summary Info'!$C$7="","",'Summary Info'!$C$7))</calculatedColumnFormula>
    </tableColumn>
    <tableColumn id="31" name="Voucher No_x000a_[BLANK]" dataDxfId="169" totalsRowDxfId="168"/>
    <tableColumn id="30" name="Payee" dataDxfId="167" totalsRowDxfId="166">
      <calculatedColumnFormula>IF(LOE_6[[#This Row],[Activities]]="","",$Z$6)</calculatedColumnFormula>
    </tableColumn>
    <tableColumn id="29" name="Invoice Start Date" dataDxfId="165" totalsRowDxfId="164">
      <calculatedColumnFormula>IF(LOE_6[[#This Row],[Activities]]="","",IF('Summary Info'!$C$6="","",'Summary Info'!$C$6))</calculatedColumnFormula>
    </tableColumn>
    <tableColumn id="28" name="Invoice End Date" dataDxfId="163" totalsRowDxfId="162">
      <calculatedColumnFormula>IF(LOE_6[[#This Row],[Activities]]="","",IF('Summary Info'!$C$7="","",'Summary Info'!$C$7))</calculatedColumnFormula>
    </tableColumn>
    <tableColumn id="27" name="Description" dataDxfId="161" totalsRowDxfId="160">
      <calculatedColumnFormula>IF(LOE_6[[#This Row],[Activities]]="","",IF(LOE_6[[#This Row],[Detailed Description]]="","",LOE_6[[#This Row],[Detailed Description]]))</calculatedColumnFormula>
    </tableColumn>
    <tableColumn id="26" name="EA Category" dataDxfId="159" totalsRowDxfId="158">
      <calculatedColumnFormula>IF(LOE_6[[#This Row],[Activities]]="","",IF('Summary Info'!$F$5="Country Programme",'Summary Info'!$F$6,'Summary Info'!$F$5))</calculatedColumnFormula>
    </tableColumn>
    <tableColumn id="25" name="Budget Category" dataDxfId="157" totalsRowDxfId="156">
      <calculatedColumnFormula>IF(LOE_6[[#This Row],[Activities]]="","",'Summary Info'!$F$7)</calculatedColumnFormula>
    </tableColumn>
    <tableColumn id="24" name="Budget Code" dataDxfId="155" totalsRowDxfId="154">
      <calculatedColumnFormula>IF(LOE_6[[#This Row],[Activities]]="","",LOE_6[[#This Row],[IGC Code]])</calculatedColumnFormula>
    </tableColumn>
    <tableColumn id="23" name="EXCHANGE RATE_x000a_[BLANK]" dataDxfId="153" totalsRowDxfId="152"/>
    <tableColumn id="22" name="DEBIT_x000a_[BLANK]" dataDxfId="151" totalsRowDxfId="150"/>
    <tableColumn id="21" name="LOCAL CURRENCY_x000a_[BLANK]" dataDxfId="149" totalsRowDxfId="148"/>
    <tableColumn id="20" name="CREDIT" dataDxfId="147" totalsRowDxfId="146">
      <calculatedColumnFormula>IF(LOE_6[[#This Row],[Activities]]="","",LOE_6[[#This Row],[Amount]])</calculatedColumnFormula>
    </tableColumn>
    <tableColumn id="19" name="BALANCE_x000a_[BLANK]" dataDxfId="145" totalsRowDxfId="144"/>
    <tableColumn id="18" name="INVOICE REFERENCE" dataDxfId="143" totalsRowDxfId="142">
      <calculatedColumnFormula>IF(LOE_6[[#This Row],[Activities]]="","",'Summary Info'!$E$53)</calculatedColumnFormula>
    </tableColumn>
    <tableColumn id="15" name="Department" dataDxfId="141" totalsRowDxfId="140">
      <calculatedColumnFormula>IF(LOE_6[[#This Row],[Activities]]="","",IFERROR(VLOOKUP('Summary Info'!$F$5,Programme[],2,FALSE),"XXX"))</calculatedColumnFormula>
    </tableColumn>
    <tableColumn id="14" name="Country" dataDxfId="139" totalsRowDxfId="138">
      <calculatedColumnFormula>IF(LOE_6[[#This Row],[Activities]]="","",IFERROR(VLOOKUP('Summary Info'!$F$6,Country[],2,FALSE),IFERROR(VLOOKUP(LOE_6[[#This Row],[Thematic Area]],Country[],2,FALSE),"XXX")))</calculatedColumnFormula>
    </tableColumn>
    <tableColumn id="12" name="Thematic_Area" dataDxfId="137" totalsRowDxfId="136">
      <calculatedColumnFormula>IF(LOE_6[[#This Row],[Activities]]="","",IFERROR(VLOOKUP(LOE_6[[#This Row],[Thematic Area]],Thematic_Area[],2,FALSE),IFERROR(VLOOKUP('Summary Info'!$F$6,Thematic_Area[],2,FALSE),"XXX")))</calculatedColumnFormula>
    </tableColumn>
    <tableColumn id="11" name="Budget_Year" dataDxfId="135" totalsRowDxfId="134">
      <calculatedColumnFormula>IF(LOE_6[[#This Row],[Activities]]="","",IFERROR(VLOOKUP(LOE_6[[#This Row],[Invoice End Date]],Date[],2,FALSE),"XXXX"))</calculatedColumnFormula>
    </tableColumn>
    <tableColumn id="16" name="Activity" dataDxfId="133" totalsRowDxfId="132">
      <calculatedColumnFormula>IF(LOE_6[[#This Row],[Activities]]="","",IF(LOE_6[[#This Row],[Activity Group]]="","PSM",VLOOKUP(LOE_6[[#This Row],[Activity Group]],Activity_Subgroup[],2,FALSE)))</calculatedColumnFormula>
    </tableColumn>
    <tableColumn id="3" name="Serial_No" dataDxfId="131" totalsRowDxfId="130">
      <calculatedColumnFormula>IF(LOE_6[[#This Row],[Activities]]="","",IF(LOE_6[[#This Row],[IGC Reference Number]]="","XXXXX",LOE_6[[#This Row],[IGC Reference Number]]))</calculatedColumnFormula>
    </tableColumn>
    <tableColumn id="7" name="Budget_Categories" dataDxfId="129" totalsRowDxfId="128">
      <calculatedColumnFormula>IF(LOE_6[[#This Row],[Activities]]="","",IFERROR(VLOOKUP('Summary Info'!$F$7,Budget_Categories[],2,FALSE),"XXXX"))</calculatedColumnFormula>
    </tableColumn>
    <tableColumn id="6" name="Rate" dataDxfId="127" totalsRowDxfId="126" dataCellStyle="Normal 2">
      <calculatedColumnFormula>IF(LOE_6[[#This Row],[Activities]]="","",$AD$13)</calculatedColumnFormula>
    </tableColumn>
    <tableColumn id="13" name="IGC Code" dataDxfId="125" totalsRowDxfId="124">
      <calculatedColumnFormula>IF(LOE_6[[#This Row],[Activities]]="","",LOE_6[[#This Row],[Department]]&amp;"-"&amp;LOE_6[[#This Row],[Country]]&amp;"-"&amp;LOE_6[[#This Row],[Thematic_Area]]&amp;"-"&amp;LOE_6[[#This Row],[Budget_Year]]&amp;"-"&amp;LOE_6[[#This Row],[Activity]]&amp;"-"&amp;LOE_6[[#This Row],[Serial_No]]&amp;"-"&amp;LOE_6[[#This Row],[Budget_Categories]])</calculatedColumnFormula>
    </tableColumn>
    <tableColumn id="1" name="Activities" dataDxfId="123" totalsRowDxfId="122"/>
    <tableColumn id="2" name="Outputs" dataDxfId="121" totalsRowDxfId="120"/>
    <tableColumn id="4" name="Days" dataDxfId="119" totalsRowDxfId="118"/>
    <tableColumn id="8" name="Amount" dataDxfId="117" totalsRowDxfId="116">
      <calculatedColumnFormula>IF(LOE_6[[#This Row],[Days]]="","",IF(Fees7[Contractor Type
(select from drop-down)]="Monthly",$AD$13*LOE_6[[#This Row],[Days]]/SUM(LOE_6[Days]),IF(Fees7[Contractor Type
(select from drop-down)]="Daily",LOE_6[[#This Row],[Days]]*$AD$13,"ERROR")))</calculatedColumnFormula>
    </tableColumn>
    <tableColumn id="9" name="IGC Reference Number" dataDxfId="115" totalsRowDxfId="114"/>
    <tableColumn id="34" name="Thematic Area" dataDxfId="113" totalsRowDxfId="112" dataCellStyle="Normal 2"/>
    <tableColumn id="33" name="Activity Group" dataDxfId="111" totalsRowDxfId="110" dataCellStyle="Normal 2"/>
    <tableColumn id="10" name="Detailed Description" totalsRowFunction="count" dataDxfId="109" totalsRowDxfId="108"/>
  </tableColumns>
  <tableStyleInfo name="TableStyleLight8" showFirstColumn="0" showLastColumn="0" showRowStripes="1" showColumnStripes="0"/>
</table>
</file>

<file path=xl/tables/table10.xml><?xml version="1.0" encoding="utf-8"?>
<table xmlns="http://schemas.openxmlformats.org/spreadsheetml/2006/main" id="1" name="Thematic_Area" displayName="Thematic_Area" ref="L5:N18" totalsRowShown="0" headerRowDxfId="30">
  <autoFilter ref="L5:N18"/>
  <sortState ref="L6:N18">
    <sortCondition ref="L5:L18"/>
  </sortState>
  <tableColumns count="3">
    <tableColumn id="2" name="Thematic Area" dataDxfId="29"/>
    <tableColumn id="3" name="Theme Shorthand" dataDxfId="28"/>
    <tableColumn id="1" name="Theme Number"/>
  </tableColumns>
  <tableStyleInfo name="TableStyleMedium9" showFirstColumn="0" showLastColumn="0" showRowStripes="1" showColumnStripes="0"/>
</table>
</file>

<file path=xl/tables/table11.xml><?xml version="1.0" encoding="utf-8"?>
<table xmlns="http://schemas.openxmlformats.org/spreadsheetml/2006/main" id="7" name="Activity_Subgroup" displayName="Activity_Subgroup" ref="S5:T14" totalsRowShown="0" headerRowDxfId="27" dataDxfId="26">
  <autoFilter ref="S5:T14"/>
  <sortState ref="S6:T14">
    <sortCondition ref="S5:S14"/>
  </sortState>
  <tableColumns count="2">
    <tableColumn id="1" name="Activity Subgroup" dataDxfId="25"/>
    <tableColumn id="2" name="Shorthand" dataDxfId="24"/>
  </tableColumns>
  <tableStyleInfo name="TableStyleMedium9" showFirstColumn="0" showLastColumn="0" showRowStripes="1" showColumnStripes="0"/>
</table>
</file>

<file path=xl/tables/table12.xml><?xml version="1.0" encoding="utf-8"?>
<table xmlns="http://schemas.openxmlformats.org/spreadsheetml/2006/main" id="4" name="Contractor_Type" displayName="Contractor_Type" ref="AP5:AP7" totalsRowShown="0" headerRowDxfId="23" dataDxfId="22">
  <autoFilter ref="AP5:AP7"/>
  <tableColumns count="1">
    <tableColumn id="1" name="Contractor Type" dataDxfId="21"/>
  </tableColumns>
  <tableStyleInfo name="TableStyleMedium9" showFirstColumn="0" showLastColumn="0" showRowStripes="1" showColumnStripes="0"/>
</table>
</file>

<file path=xl/tables/table13.xml><?xml version="1.0" encoding="utf-8"?>
<table xmlns="http://schemas.openxmlformats.org/spreadsheetml/2006/main" id="8" name="Benefits" displayName="Benefits" ref="AR5:AR10" totalsRowShown="0" headerRowDxfId="20" dataDxfId="19">
  <autoFilter ref="AR5:AR10"/>
  <sortState ref="AR6:AR10">
    <sortCondition ref="AR5:AR10"/>
  </sortState>
  <tableColumns count="1">
    <tableColumn id="1" name="Entitlements" dataDxfId="18"/>
  </tableColumns>
  <tableStyleInfo name="TableStyleMedium9" showFirstColumn="0" showLastColumn="0" showRowStripes="1" showColumnStripes="0"/>
</table>
</file>

<file path=xl/tables/table14.xml><?xml version="1.0" encoding="utf-8"?>
<table xmlns="http://schemas.openxmlformats.org/spreadsheetml/2006/main" id="16" name="RP_Position" displayName="RP_Position" ref="AT5:AT10" totalsRowShown="0" headerRowDxfId="17" dataDxfId="16">
  <autoFilter ref="AT5:AT10"/>
  <sortState ref="AT6:AT10">
    <sortCondition ref="AT5:AT10"/>
  </sortState>
  <tableColumns count="1">
    <tableColumn id="1" name="RP Position" dataDxfId="15"/>
  </tableColumns>
  <tableStyleInfo name="TableStyleMedium9" showFirstColumn="0" showLastColumn="0" showRowStripes="1" showColumnStripes="0"/>
</table>
</file>

<file path=xl/tables/table15.xml><?xml version="1.0" encoding="utf-8"?>
<table xmlns="http://schemas.openxmlformats.org/spreadsheetml/2006/main" id="15" name="RP_Activities" displayName="RP_Activities" ref="AV5:AV17" totalsRowShown="0" headerRowDxfId="14" dataDxfId="13">
  <autoFilter ref="AV5:AV17"/>
  <sortState ref="AV6:AV17">
    <sortCondition ref="AV5:AV17"/>
  </sortState>
  <tableColumns count="1">
    <tableColumn id="1" name="RP Activities" dataDxfId="12"/>
  </tableColumns>
  <tableStyleInfo name="TableStyleMedium9" showFirstColumn="0" showLastColumn="0" showRowStripes="1" showColumnStripes="0"/>
</table>
</file>

<file path=xl/tables/table16.xml><?xml version="1.0" encoding="utf-8"?>
<table xmlns="http://schemas.openxmlformats.org/spreadsheetml/2006/main" id="17" name="Budget_Categories" displayName="Budget_Categories" ref="Y5:Z79" totalsRowShown="0" headerRowDxfId="11" dataDxfId="10">
  <autoFilter ref="Y5:Z79"/>
  <sortState ref="Y6:Z79">
    <sortCondition ref="Y5:Y79"/>
  </sortState>
  <tableColumns count="2">
    <tableColumn id="1" name="Category" dataDxfId="9"/>
    <tableColumn id="2" name="Number" dataDxfId="8"/>
  </tableColumns>
  <tableStyleInfo name="TableStyleMedium9" showFirstColumn="0" showLastColumn="0" showRowStripes="1" showColumnStripes="0"/>
</table>
</file>

<file path=xl/tables/table17.xml><?xml version="1.0" encoding="utf-8"?>
<table xmlns="http://schemas.openxmlformats.org/spreadsheetml/2006/main" id="18" name="RP_Outputs" displayName="RP_Outputs" ref="AX5:AX11" totalsRowShown="0" headerRowDxfId="7" dataDxfId="6">
  <autoFilter ref="AX5:AX11"/>
  <sortState ref="AX6:AX11">
    <sortCondition ref="AX5:AX11"/>
  </sortState>
  <tableColumns count="1">
    <tableColumn id="1" name="RP Outputs" dataDxfId="5"/>
  </tableColumns>
  <tableStyleInfo name="TableStyleMedium9" showFirstColumn="0" showLastColumn="0" showRowStripes="1" showColumnStripes="0"/>
</table>
</file>

<file path=xl/tables/table18.xml><?xml version="1.0" encoding="utf-8"?>
<table xmlns="http://schemas.openxmlformats.org/spreadsheetml/2006/main" id="13" name="Date" displayName="Date" ref="AL5:AN1191" totalsRowShown="0" headerRowDxfId="4" headerRowBorderDxfId="3">
  <autoFilter ref="AL5:AN1191"/>
  <tableColumns count="3">
    <tableColumn id="1" name="Date" dataDxfId="2"/>
    <tableColumn id="2" name="FY" dataDxfId="1"/>
    <tableColumn id="3" name="Month" dataDxfId="0"/>
  </tableColumns>
  <tableStyleInfo name="TableStyleMedium9" showFirstColumn="0" showLastColumn="0" showRowStripes="1" showColumnStripes="0"/>
</table>
</file>

<file path=xl/tables/table2.xml><?xml version="1.0" encoding="utf-8"?>
<table xmlns="http://schemas.openxmlformats.org/spreadsheetml/2006/main" id="6" name="Fees7" displayName="Fees7" ref="Y12:Z13" totalsRowShown="0" headerRowDxfId="107" dataDxfId="106">
  <tableColumns count="2">
    <tableColumn id="1" name="Contractor Type_x000a_(select from drop-down)" dataDxfId="105"/>
    <tableColumn id="2" name="No. Days (If monthly contractor, 'One Month')" dataDxfId="104">
      <calculatedColumnFormula>IF(Y13=Terms!AP6,SUM(AB28:AB47),IF(Y13=Terms!AP7,"One Month",""))</calculatedColumnFormula>
    </tableColumn>
  </tableColumns>
  <tableStyleInfo showFirstColumn="0" showLastColumn="0" showRowStripes="1" showColumnStripes="0"/>
</table>
</file>

<file path=xl/tables/table3.xml><?xml version="1.0" encoding="utf-8"?>
<table xmlns="http://schemas.openxmlformats.org/spreadsheetml/2006/main" id="11" name="Table11" displayName="Table11" ref="B17:AG22" totalsRowShown="0" headerRowDxfId="103" dataDxfId="101" headerRowBorderDxfId="102" tableBorderDxfId="100">
  <tableColumns count="32">
    <tableColumn id="12" name="Activity Date" dataDxfId="99">
      <calculatedColumnFormula>IF(Table11[[#This Row],[Entitlement type]]="","",Table11[[#This Row],[Date]])</calculatedColumnFormula>
    </tableColumn>
    <tableColumn id="30" name="Voucher No_x000a_[BLANK]" dataDxfId="98" dataCellStyle="Normal 2"/>
    <tableColumn id="29" name="Payee" dataDxfId="97" dataCellStyle="Normal 2">
      <calculatedColumnFormula>IF(Table11[[#This Row],[Entitlement type]]="","",$Z$6)</calculatedColumnFormula>
    </tableColumn>
    <tableColumn id="28" name="Invoice Start Date" dataDxfId="96" dataCellStyle="Normal 2">
      <calculatedColumnFormula>IF(Table11[[#This Row],[Entitlement type]]="","",IF('Summary Info'!$C$6="","",'Summary Info'!$C$6))</calculatedColumnFormula>
    </tableColumn>
    <tableColumn id="27" name="Invoice End Date" dataDxfId="95" dataCellStyle="Normal 2">
      <calculatedColumnFormula>IF(Table11[[#This Row],[Entitlement type]]="","",IF('Summary Info'!$C$7="","",'Summary Info'!$C$7))</calculatedColumnFormula>
    </tableColumn>
    <tableColumn id="26" name="Description" dataDxfId="94" dataCellStyle="Normal 2">
      <calculatedColumnFormula>IF(Table11[[#This Row],[Entitlement type]]="","",Table11[[#This Row],[Detailed Description]])</calculatedColumnFormula>
    </tableColumn>
    <tableColumn id="25" name="EA Category" dataDxfId="93" dataCellStyle="Normal 2">
      <calculatedColumnFormula>IF(Table11[[#This Row],[Entitlement type]]="","",IF('Summary Info'!$F$5="Country Programme",'Summary Info'!$F$6,'Summary Info'!$F$5))</calculatedColumnFormula>
    </tableColumn>
    <tableColumn id="24" name="Budget Category" dataDxfId="92" dataCellStyle="Normal 2">
      <calculatedColumnFormula>IF(Table11[[#This Row],[Entitlement type]]="","",Table11[[#This Row],[Entitlement type]])</calculatedColumnFormula>
    </tableColumn>
    <tableColumn id="23" name="Budget Code" dataDxfId="91" dataCellStyle="Normal 2">
      <calculatedColumnFormula>IF(Table11[[#This Row],[Entitlement type]]="","",Table11[[#This Row],[IGC Code]])</calculatedColumnFormula>
    </tableColumn>
    <tableColumn id="22" name="EXCHANGE RATE_x000a_[BLANK]" dataDxfId="90" dataCellStyle="Normal 2"/>
    <tableColumn id="21" name="DEBIT_x000a_[BLANK]" dataDxfId="89" dataCellStyle="Normal 2"/>
    <tableColumn id="20" name="LOCAL CURRENCY_x000a_[BLANK]" dataDxfId="88" dataCellStyle="Normal 2"/>
    <tableColumn id="19" name="CREDIT" dataDxfId="87" dataCellStyle="Normal 2">
      <calculatedColumnFormula>IF(Table11[[#This Row],[Entitlement type]]="","",Table11[[#This Row],[Contracted Amount (GBP)]])</calculatedColumnFormula>
    </tableColumn>
    <tableColumn id="18" name="BALANCE_x000a_[BLANK]" dataDxfId="86" dataCellStyle="Normal 2"/>
    <tableColumn id="17" name="INVOICE REFERENCE" dataDxfId="85" dataCellStyle="Normal 2">
      <calculatedColumnFormula>IF(Table11[[#This Row],[Entitlement type]]="","",'Summary Info'!$E$53)</calculatedColumnFormula>
    </tableColumn>
    <tableColumn id="31" name="Department" dataDxfId="84" dataCellStyle="Normal 2">
      <calculatedColumnFormula>IF(Table11[[#This Row],[Entitlement type]]="","",IFERROR(VLOOKUP('Summary Info'!$F$5,Programme[],2,FALSE),"XXX"))</calculatedColumnFormula>
    </tableColumn>
    <tableColumn id="16" name="Country" dataDxfId="83" dataCellStyle="Normal 2">
      <calculatedColumnFormula>IF(Table11[[#This Row],[Entitlement type]]="","",IFERROR(VLOOKUP('Summary Info'!$F$6,Country[],2,FALSE),"XXX"))</calculatedColumnFormula>
    </tableColumn>
    <tableColumn id="15" name="Thematic_Area" dataDxfId="82" dataCellStyle="Normal 2">
      <calculatedColumnFormula>IF(Table11[[#This Row],[Entitlement type]]="","","XXX")</calculatedColumnFormula>
    </tableColumn>
    <tableColumn id="14" name="Budget_Year" dataDxfId="81" dataCellStyle="Normal 2">
      <calculatedColumnFormula>IF(Table11[[#This Row],[Entitlement type]]="","",IFERROR(VLOOKUP(Table11[[#This Row],[Invoice End Date]],Date[],2,FALSE),"XXXX"))</calculatedColumnFormula>
    </tableColumn>
    <tableColumn id="13" name="Activity" dataDxfId="80" dataCellStyle="Normal 2">
      <calculatedColumnFormula>IF(Table11[[#This Row],[Entitlement type]]="","","PSM")</calculatedColumnFormula>
    </tableColumn>
    <tableColumn id="1" name="Serial_No" dataDxfId="79">
      <calculatedColumnFormula>IF(Table11[[#This Row],[Entitlement type]]="","",IF(Table11[[#This Row],[IGC Reference Number]]="","00000",Table11[[#This Row],[IGC Reference Number]]))</calculatedColumnFormula>
    </tableColumn>
    <tableColumn id="2" name="Budget_Categories" dataDxfId="78">
      <calculatedColumnFormula>IF(Table11[[#This Row],[Entitlement type]]="","",IFERROR(VLOOKUP(Table11[[#This Row],[Entitlement type]],Budget_Categories[],2,FALSE),"XXXX"))</calculatedColumnFormula>
    </tableColumn>
    <tableColumn id="9" name="Blank" dataDxfId="77" dataCellStyle="Normal 2"/>
    <tableColumn id="3" name="IGC Code" dataDxfId="76">
      <calculatedColumnFormula>IF(Table11[[#This Row],[Entitlement type]]="","",Table11[[#This Row],[Department]]&amp;"-"&amp;Table11[[#This Row],[Country]]&amp;"-"&amp;Table11[[#This Row],[Thematic_Area]]&amp;"-"&amp;Table11[[#This Row],[Budget_Year]]&amp;"-"&amp;Table11[[#This Row],[Activity]]&amp;"-"&amp;Table11[[#This Row],[Serial_No]]&amp;"-"&amp;Table11[[#This Row],[Budget_Categories]])</calculatedColumnFormula>
    </tableColumn>
    <tableColumn id="4" name="Activities [Automatic]" dataDxfId="75" dataCellStyle="Normal 2">
      <calculatedColumnFormula>IF(Table11[[#This Row],[Entitlement type]]=""," ","Not Applicable(N/A)")</calculatedColumnFormula>
    </tableColumn>
    <tableColumn id="5" name="Outputs [Automatic]" dataDxfId="74" dataCellStyle="Normal 2">
      <calculatedColumnFormula>IF(Table11[[#This Row],[Entitlement type]]="","","Not Applicable(N/A)")</calculatedColumnFormula>
    </tableColumn>
    <tableColumn id="6" name="Days [Automatic]" dataDxfId="73" dataCellStyle="Normal 2">
      <calculatedColumnFormula>IF(Table11[[#This Row],[Entitlement type]]="","","N/A")</calculatedColumnFormula>
    </tableColumn>
    <tableColumn id="10" name="Contracted Amount (GBP)" dataDxfId="72"/>
    <tableColumn id="11" name="IGC Reference Number" dataDxfId="71" dataCellStyle="Normal 2"/>
    <tableColumn id="7" name="Entitlement type" dataDxfId="70"/>
    <tableColumn id="8" name="Date" dataDxfId="69"/>
    <tableColumn id="32" name="Detailed Description" dataDxfId="68"/>
  </tableColumns>
  <tableStyleInfo showFirstColumn="0" showLastColumn="0" showRowStripes="1" showColumnStripes="0"/>
</table>
</file>

<file path=xl/tables/table4.xml><?xml version="1.0" encoding="utf-8"?>
<table xmlns="http://schemas.openxmlformats.org/spreadsheetml/2006/main" id="2" name="Output" displayName="Output" ref="AJ5:AJ28" totalsRowShown="0" headerRowDxfId="67" dataDxfId="65" headerRowBorderDxfId="66" tableBorderDxfId="64">
  <autoFilter ref="AJ5:AJ28"/>
  <sortState ref="AJ6:AJ28">
    <sortCondition ref="AJ5:AJ28"/>
  </sortState>
  <tableColumns count="1">
    <tableColumn id="1" name="Output" dataDxfId="63"/>
  </tableColumns>
  <tableStyleInfo name="TableStyleMedium9" showFirstColumn="0" showLastColumn="0" showRowStripes="1" showColumnStripes="0"/>
</table>
</file>

<file path=xl/tables/table5.xml><?xml version="1.0" encoding="utf-8"?>
<table xmlns="http://schemas.openxmlformats.org/spreadsheetml/2006/main" id="14" name="Activity" displayName="Activity" ref="AH5:AH34" totalsRowShown="0" headerRowDxfId="62" dataDxfId="60" headerRowBorderDxfId="61" tableBorderDxfId="59">
  <autoFilter ref="AH5:AH34"/>
  <sortState ref="AH6:AH34">
    <sortCondition ref="AH5:AH34"/>
  </sortState>
  <tableColumns count="1">
    <tableColumn id="1" name="Activity" dataDxfId="58"/>
  </tableColumns>
  <tableStyleInfo name="TableStyleMedium9" showFirstColumn="0" showLastColumn="0" showRowStripes="1" showColumnStripes="0"/>
</table>
</file>

<file path=xl/tables/table6.xml><?xml version="1.0" encoding="utf-8"?>
<table xmlns="http://schemas.openxmlformats.org/spreadsheetml/2006/main" id="9" name="Position" displayName="Position" ref="AB5:AC45" totalsRowShown="0" headerRowDxfId="57" dataDxfId="55" headerRowBorderDxfId="56">
  <autoFilter ref="AB5:AC45"/>
  <sortState ref="AB6:AC45">
    <sortCondition ref="AB5:AB45"/>
  </sortState>
  <tableColumns count="2">
    <tableColumn id="1" name="Position" dataDxfId="54"/>
    <tableColumn id="2" name="Shorthand Position" dataDxfId="53"/>
  </tableColumns>
  <tableStyleInfo name="TableStyleMedium9" showFirstColumn="0" showLastColumn="0" showRowStripes="1" showColumnStripes="0"/>
</table>
</file>

<file path=xl/tables/table7.xml><?xml version="1.0" encoding="utf-8"?>
<table xmlns="http://schemas.openxmlformats.org/spreadsheetml/2006/main" id="10" name="Country" displayName="Country" ref="D5:J28" totalsRowShown="0" headerRowDxfId="52" dataDxfId="50" headerRowBorderDxfId="51" tableBorderDxfId="49">
  <autoFilter ref="D5:J28"/>
  <sortState ref="D6:J28">
    <sortCondition ref="D5:D28"/>
  </sortState>
  <tableColumns count="7">
    <tableColumn id="1" name="Country" dataDxfId="48"/>
    <tableColumn id="2" name="Shorthand Country" dataDxfId="47"/>
    <tableColumn id="3" name="Country Code" dataDxfId="46"/>
    <tableColumn id="4" name="Hub Economist" dataDxfId="45"/>
    <tableColumn id="5" name="Hub Economist Email" dataDxfId="44" dataCellStyle="Hyperlink"/>
    <tableColumn id="6" name="Admin" dataDxfId="43"/>
    <tableColumn id="7" name="Admin Email" dataDxfId="42" dataCellStyle="Hyperlink"/>
  </tableColumns>
  <tableStyleInfo name="TableStyleMedium9" showFirstColumn="0" showLastColumn="0" showRowStripes="1" showColumnStripes="0"/>
</table>
</file>

<file path=xl/tables/table8.xml><?xml version="1.0" encoding="utf-8"?>
<table xmlns="http://schemas.openxmlformats.org/spreadsheetml/2006/main" id="12" name="Category" displayName="Category" ref="AE5:AF31" totalsRowShown="0" headerRowDxfId="41" dataDxfId="39" headerRowBorderDxfId="40" tableBorderDxfId="38" totalsRowBorderDxfId="37">
  <autoFilter ref="AE5:AF31"/>
  <sortState ref="AE6:AF31">
    <sortCondition ref="AE5:AE31"/>
  </sortState>
  <tableColumns count="2">
    <tableColumn id="1" name="Category" dataDxfId="36"/>
    <tableColumn id="2" name="Category2" dataDxfId="35"/>
  </tableColumns>
  <tableStyleInfo name="TableStyleMedium9" showFirstColumn="0" showLastColumn="0" showRowStripes="1" showColumnStripes="0"/>
</table>
</file>

<file path=xl/tables/table9.xml><?xml version="1.0" encoding="utf-8"?>
<table xmlns="http://schemas.openxmlformats.org/spreadsheetml/2006/main" id="3" name="Programme" displayName="Programme" ref="A5:B9" totalsRowShown="0" headerRowDxfId="34" dataDxfId="33">
  <autoFilter ref="A5:B9"/>
  <sortState ref="A6:B9">
    <sortCondition ref="A5:A9"/>
  </sortState>
  <tableColumns count="2">
    <tableColumn id="1" name="Programme" dataDxfId="32"/>
    <tableColumn id="2" name="Prog Short" dataDxfId="3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gc.fee.invoices@lse.ac.uk" TargetMode="External"/><Relationship Id="rId1" Type="http://schemas.openxmlformats.org/officeDocument/2006/relationships/hyperlink" Target="mailto:igcpayments@kpmg.co.ke"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mailto:V.Prado@lse.ac.uk" TargetMode="External"/><Relationship Id="rId13" Type="http://schemas.openxmlformats.org/officeDocument/2006/relationships/table" Target="../tables/table4.xml"/><Relationship Id="rId18" Type="http://schemas.openxmlformats.org/officeDocument/2006/relationships/table" Target="../tables/table9.xml"/><Relationship Id="rId26" Type="http://schemas.openxmlformats.org/officeDocument/2006/relationships/table" Target="../tables/table17.xml"/><Relationship Id="rId3" Type="http://schemas.openxmlformats.org/officeDocument/2006/relationships/hyperlink" Target="mailto:J.Steel@lse.ac.uk" TargetMode="External"/><Relationship Id="rId21" Type="http://schemas.openxmlformats.org/officeDocument/2006/relationships/table" Target="../tables/table12.xml"/><Relationship Id="rId7" Type="http://schemas.openxmlformats.org/officeDocument/2006/relationships/hyperlink" Target="mailto:K.El-Beyrouty@lse.ac.uk" TargetMode="External"/><Relationship Id="rId12" Type="http://schemas.openxmlformats.org/officeDocument/2006/relationships/hyperlink" Target="mailto:a.vashishtha@lse.ac.uk" TargetMode="External"/><Relationship Id="rId17" Type="http://schemas.openxmlformats.org/officeDocument/2006/relationships/table" Target="../tables/table8.xml"/><Relationship Id="rId25" Type="http://schemas.openxmlformats.org/officeDocument/2006/relationships/table" Target="../tables/table16.xml"/><Relationship Id="rId2" Type="http://schemas.openxmlformats.org/officeDocument/2006/relationships/hyperlink" Target="mailto:R.Todd@lse.ac.uk" TargetMode="External"/><Relationship Id="rId16" Type="http://schemas.openxmlformats.org/officeDocument/2006/relationships/table" Target="../tables/table7.xml"/><Relationship Id="rId20" Type="http://schemas.openxmlformats.org/officeDocument/2006/relationships/table" Target="../tables/table11.xml"/><Relationship Id="rId1" Type="http://schemas.openxmlformats.org/officeDocument/2006/relationships/hyperlink" Target="mailto:J.M.Shirey@lse.ac.uk" TargetMode="External"/><Relationship Id="rId6" Type="http://schemas.openxmlformats.org/officeDocument/2006/relationships/hyperlink" Target="mailto:W.Wilkin@lse.ac.uk" TargetMode="External"/><Relationship Id="rId11" Type="http://schemas.openxmlformats.org/officeDocument/2006/relationships/hyperlink" Target="mailto:s.l.jones@lse.ac.uk" TargetMode="External"/><Relationship Id="rId24" Type="http://schemas.openxmlformats.org/officeDocument/2006/relationships/table" Target="../tables/table15.xml"/><Relationship Id="rId5" Type="http://schemas.openxmlformats.org/officeDocument/2006/relationships/hyperlink" Target="mailto:J.Steel@lse.ac.uk" TargetMode="External"/><Relationship Id="rId15" Type="http://schemas.openxmlformats.org/officeDocument/2006/relationships/table" Target="../tables/table6.xml"/><Relationship Id="rId23" Type="http://schemas.openxmlformats.org/officeDocument/2006/relationships/table" Target="../tables/table14.xml"/><Relationship Id="rId10" Type="http://schemas.openxmlformats.org/officeDocument/2006/relationships/hyperlink" Target="mailto:K.El-Beyrouty@lse.ac.uk" TargetMode="External"/><Relationship Id="rId19" Type="http://schemas.openxmlformats.org/officeDocument/2006/relationships/table" Target="../tables/table10.xml"/><Relationship Id="rId4" Type="http://schemas.openxmlformats.org/officeDocument/2006/relationships/hyperlink" Target="mailto:J.Steel@lse.ac.uk" TargetMode="External"/><Relationship Id="rId9" Type="http://schemas.openxmlformats.org/officeDocument/2006/relationships/hyperlink" Target="mailto:K.El-Beyrouty@lse.ac.uk" TargetMode="External"/><Relationship Id="rId14" Type="http://schemas.openxmlformats.org/officeDocument/2006/relationships/table" Target="../tables/table5.xml"/><Relationship Id="rId22" Type="http://schemas.openxmlformats.org/officeDocument/2006/relationships/table" Target="../tables/table13.xml"/><Relationship Id="rId27"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pageSetUpPr fitToPage="1"/>
  </sheetPr>
  <dimension ref="A1:C43"/>
  <sheetViews>
    <sheetView workbookViewId="0">
      <selection activeCell="F2" sqref="F2"/>
    </sheetView>
  </sheetViews>
  <sheetFormatPr defaultColWidth="8.85546875" defaultRowHeight="11.25" x14ac:dyDescent="0.15"/>
  <cols>
    <col min="1" max="1" width="8.85546875" style="166"/>
    <col min="2" max="2" width="22.28515625" style="166" bestFit="1" customWidth="1"/>
    <col min="3" max="3" width="78.42578125" style="166" bestFit="1" customWidth="1"/>
    <col min="4" max="16384" width="8.85546875" style="166"/>
  </cols>
  <sheetData>
    <row r="1" spans="1:3" ht="15" customHeight="1" x14ac:dyDescent="0.15">
      <c r="A1" s="299" t="s">
        <v>357</v>
      </c>
      <c r="B1" s="299"/>
      <c r="C1" s="299"/>
    </row>
    <row r="2" spans="1:3" x14ac:dyDescent="0.15">
      <c r="A2" s="299"/>
      <c r="B2" s="299"/>
      <c r="C2" s="299"/>
    </row>
    <row r="3" spans="1:3" x14ac:dyDescent="0.15">
      <c r="A3" s="299"/>
      <c r="B3" s="299"/>
      <c r="C3" s="299"/>
    </row>
    <row r="4" spans="1:3" x14ac:dyDescent="0.15">
      <c r="A4" s="299"/>
      <c r="B4" s="299"/>
      <c r="C4" s="299"/>
    </row>
    <row r="5" spans="1:3" ht="15" customHeight="1" x14ac:dyDescent="0.15">
      <c r="A5" s="300" t="s">
        <v>358</v>
      </c>
      <c r="B5" s="301"/>
      <c r="C5" s="302"/>
    </row>
    <row r="6" spans="1:3" x14ac:dyDescent="0.15">
      <c r="A6" s="167">
        <v>1</v>
      </c>
      <c r="B6" s="298" t="s">
        <v>359</v>
      </c>
      <c r="C6" s="298"/>
    </row>
    <row r="7" spans="1:3" x14ac:dyDescent="0.15">
      <c r="A7" s="167">
        <v>2</v>
      </c>
      <c r="B7" s="298" t="s">
        <v>360</v>
      </c>
      <c r="C7" s="298"/>
    </row>
    <row r="8" spans="1:3" x14ac:dyDescent="0.15">
      <c r="A8" s="167">
        <v>3</v>
      </c>
      <c r="B8" s="298" t="s">
        <v>405</v>
      </c>
      <c r="C8" s="298"/>
    </row>
    <row r="9" spans="1:3" s="189" customFormat="1" ht="6" customHeight="1" thickBot="1" x14ac:dyDescent="0.2">
      <c r="A9" s="187"/>
      <c r="B9" s="188"/>
      <c r="C9" s="188"/>
    </row>
    <row r="10" spans="1:3" s="189" customFormat="1" ht="12" thickBot="1" x14ac:dyDescent="0.2">
      <c r="A10" s="187"/>
      <c r="B10" s="303" t="s">
        <v>395</v>
      </c>
      <c r="C10" s="304"/>
    </row>
    <row r="11" spans="1:3" x14ac:dyDescent="0.15">
      <c r="A11" s="190"/>
      <c r="B11" s="191" t="s">
        <v>396</v>
      </c>
      <c r="C11" s="192" t="s">
        <v>397</v>
      </c>
    </row>
    <row r="12" spans="1:3" x14ac:dyDescent="0.15">
      <c r="A12" s="190"/>
      <c r="B12" s="193" t="s">
        <v>398</v>
      </c>
      <c r="C12" s="194" t="s">
        <v>399</v>
      </c>
    </row>
    <row r="13" spans="1:3" x14ac:dyDescent="0.15">
      <c r="A13" s="190"/>
      <c r="B13" s="225" t="s">
        <v>77</v>
      </c>
      <c r="C13" s="194" t="s">
        <v>400</v>
      </c>
    </row>
    <row r="14" spans="1:3" x14ac:dyDescent="0.15">
      <c r="A14" s="190"/>
      <c r="B14" s="226" t="s">
        <v>401</v>
      </c>
      <c r="C14" s="194" t="s">
        <v>402</v>
      </c>
    </row>
    <row r="15" spans="1:3" ht="12" thickBot="1" x14ac:dyDescent="0.2">
      <c r="A15" s="190"/>
      <c r="B15" s="195" t="s">
        <v>403</v>
      </c>
      <c r="C15" s="196" t="s">
        <v>404</v>
      </c>
    </row>
    <row r="16" spans="1:3" s="189" customFormat="1" ht="6" customHeight="1" x14ac:dyDescent="0.15">
      <c r="A16" s="187"/>
      <c r="B16" s="188"/>
      <c r="C16" s="188"/>
    </row>
    <row r="17" spans="1:3" x14ac:dyDescent="0.15">
      <c r="A17" s="167">
        <v>4</v>
      </c>
      <c r="B17" s="298" t="s">
        <v>361</v>
      </c>
      <c r="C17" s="298"/>
    </row>
    <row r="18" spans="1:3" x14ac:dyDescent="0.15">
      <c r="A18" s="167">
        <v>5</v>
      </c>
      <c r="B18" s="305" t="s">
        <v>362</v>
      </c>
      <c r="C18" s="305"/>
    </row>
    <row r="19" spans="1:3" ht="38.25" customHeight="1" x14ac:dyDescent="0.15">
      <c r="A19" s="168">
        <v>6</v>
      </c>
      <c r="B19" s="305" t="s">
        <v>363</v>
      </c>
      <c r="C19" s="305"/>
    </row>
    <row r="20" spans="1:3" ht="27.75" customHeight="1" x14ac:dyDescent="0.15">
      <c r="A20" s="168">
        <v>7</v>
      </c>
      <c r="B20" s="305" t="s">
        <v>388</v>
      </c>
      <c r="C20" s="305"/>
    </row>
    <row r="21" spans="1:3" ht="27.75" customHeight="1" x14ac:dyDescent="0.15">
      <c r="A21" s="168">
        <v>8</v>
      </c>
      <c r="B21" s="305" t="s">
        <v>364</v>
      </c>
      <c r="C21" s="305"/>
    </row>
    <row r="22" spans="1:3" ht="15" customHeight="1" x14ac:dyDescent="0.15">
      <c r="A22" s="300" t="s">
        <v>365</v>
      </c>
      <c r="B22" s="301"/>
      <c r="C22" s="302"/>
    </row>
    <row r="23" spans="1:3" x14ac:dyDescent="0.15">
      <c r="A23" s="167">
        <v>1</v>
      </c>
      <c r="B23" s="169" t="s">
        <v>366</v>
      </c>
      <c r="C23" s="169" t="s">
        <v>367</v>
      </c>
    </row>
    <row r="24" spans="1:3" x14ac:dyDescent="0.15">
      <c r="A24" s="167">
        <v>2</v>
      </c>
      <c r="B24" s="169" t="s">
        <v>368</v>
      </c>
      <c r="C24" s="169" t="s">
        <v>367</v>
      </c>
    </row>
    <row r="25" spans="1:3" x14ac:dyDescent="0.15">
      <c r="A25" s="167">
        <v>3</v>
      </c>
      <c r="B25" s="169" t="s">
        <v>369</v>
      </c>
      <c r="C25" s="169" t="s">
        <v>367</v>
      </c>
    </row>
    <row r="26" spans="1:3" x14ac:dyDescent="0.15">
      <c r="A26" s="167">
        <v>4</v>
      </c>
      <c r="B26" s="169" t="s">
        <v>102</v>
      </c>
      <c r="C26" s="169" t="s">
        <v>370</v>
      </c>
    </row>
    <row r="27" spans="1:3" x14ac:dyDescent="0.15">
      <c r="A27" s="167">
        <v>5</v>
      </c>
      <c r="B27" s="169" t="s">
        <v>371</v>
      </c>
      <c r="C27" s="169" t="s">
        <v>372</v>
      </c>
    </row>
    <row r="28" spans="1:3" x14ac:dyDescent="0.15">
      <c r="A28" s="167">
        <v>6</v>
      </c>
      <c r="B28" s="169" t="s">
        <v>58</v>
      </c>
      <c r="C28" s="169" t="s">
        <v>373</v>
      </c>
    </row>
    <row r="29" spans="1:3" x14ac:dyDescent="0.15">
      <c r="A29" s="167">
        <v>7</v>
      </c>
      <c r="B29" s="169" t="s">
        <v>428</v>
      </c>
      <c r="C29" s="169" t="s">
        <v>429</v>
      </c>
    </row>
    <row r="30" spans="1:3" x14ac:dyDescent="0.15">
      <c r="A30" s="306">
        <v>8</v>
      </c>
      <c r="B30" s="307" t="s">
        <v>374</v>
      </c>
      <c r="C30" s="169" t="s">
        <v>375</v>
      </c>
    </row>
    <row r="31" spans="1:3" x14ac:dyDescent="0.15">
      <c r="A31" s="306"/>
      <c r="B31" s="307"/>
      <c r="C31" s="169" t="s">
        <v>376</v>
      </c>
    </row>
    <row r="32" spans="1:3" x14ac:dyDescent="0.15">
      <c r="A32" s="306"/>
      <c r="B32" s="307"/>
      <c r="C32" s="169" t="s">
        <v>377</v>
      </c>
    </row>
    <row r="33" spans="1:3" ht="15" customHeight="1" x14ac:dyDescent="0.15">
      <c r="A33" s="300" t="s">
        <v>378</v>
      </c>
      <c r="B33" s="301"/>
      <c r="C33" s="302"/>
    </row>
    <row r="34" spans="1:3" x14ac:dyDescent="0.15">
      <c r="A34" s="170">
        <v>1</v>
      </c>
      <c r="B34" s="169" t="s">
        <v>199</v>
      </c>
      <c r="C34" s="169" t="s">
        <v>379</v>
      </c>
    </row>
    <row r="35" spans="1:3" x14ac:dyDescent="0.15">
      <c r="A35" s="170">
        <v>2</v>
      </c>
      <c r="B35" s="169" t="s">
        <v>135</v>
      </c>
      <c r="C35" s="169" t="s">
        <v>380</v>
      </c>
    </row>
    <row r="36" spans="1:3" x14ac:dyDescent="0.15">
      <c r="A36" s="170">
        <v>3</v>
      </c>
      <c r="B36" s="169" t="s">
        <v>219</v>
      </c>
      <c r="C36" s="169" t="s">
        <v>381</v>
      </c>
    </row>
    <row r="37" spans="1:3" x14ac:dyDescent="0.15">
      <c r="A37" s="170">
        <v>4</v>
      </c>
      <c r="B37" s="169" t="s">
        <v>382</v>
      </c>
      <c r="C37" s="169" t="s">
        <v>383</v>
      </c>
    </row>
    <row r="38" spans="1:3" x14ac:dyDescent="0.15">
      <c r="A38" s="170">
        <v>5</v>
      </c>
      <c r="B38" s="169" t="s">
        <v>26</v>
      </c>
      <c r="C38" s="169" t="s">
        <v>367</v>
      </c>
    </row>
    <row r="39" spans="1:3" x14ac:dyDescent="0.15">
      <c r="A39" s="170">
        <v>6</v>
      </c>
      <c r="B39" s="169" t="s">
        <v>384</v>
      </c>
      <c r="C39" s="169" t="s">
        <v>385</v>
      </c>
    </row>
    <row r="40" spans="1:3" x14ac:dyDescent="0.15">
      <c r="A40" s="170">
        <v>7</v>
      </c>
      <c r="B40" s="169" t="s">
        <v>17</v>
      </c>
      <c r="C40" s="169" t="s">
        <v>386</v>
      </c>
    </row>
    <row r="41" spans="1:3" x14ac:dyDescent="0.15">
      <c r="A41" s="170">
        <v>8</v>
      </c>
      <c r="B41" s="169" t="s">
        <v>56</v>
      </c>
      <c r="C41" s="169" t="s">
        <v>387</v>
      </c>
    </row>
    <row r="42" spans="1:3" x14ac:dyDescent="0.15">
      <c r="A42" s="170">
        <v>9</v>
      </c>
      <c r="B42" s="169" t="s">
        <v>136</v>
      </c>
      <c r="C42" s="169" t="s">
        <v>389</v>
      </c>
    </row>
    <row r="43" spans="1:3" ht="33.75" x14ac:dyDescent="0.15">
      <c r="A43" s="170">
        <v>10</v>
      </c>
      <c r="B43" s="169" t="s">
        <v>382</v>
      </c>
      <c r="C43" s="171" t="s">
        <v>390</v>
      </c>
    </row>
  </sheetData>
  <sheetProtection password="958F" sheet="1" objects="1" scenarios="1"/>
  <mergeCells count="15">
    <mergeCell ref="A33:C33"/>
    <mergeCell ref="B20:C20"/>
    <mergeCell ref="B18:C18"/>
    <mergeCell ref="B19:C19"/>
    <mergeCell ref="B21:C21"/>
    <mergeCell ref="A22:C22"/>
    <mergeCell ref="A30:A32"/>
    <mergeCell ref="B30:B32"/>
    <mergeCell ref="B17:C17"/>
    <mergeCell ref="A1:C4"/>
    <mergeCell ref="A5:C5"/>
    <mergeCell ref="B6:C6"/>
    <mergeCell ref="B7:C7"/>
    <mergeCell ref="B8:C8"/>
    <mergeCell ref="B10:C10"/>
  </mergeCells>
  <pageMargins left="0.7" right="0.7" top="0.75" bottom="0.75" header="0.3" footer="0.3"/>
  <pageSetup paperSize="9" scale="7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69"/>
  <sheetViews>
    <sheetView tabSelected="1" view="pageBreakPreview" zoomScaleSheetLayoutView="100" workbookViewId="0">
      <selection activeCell="L19" sqref="L19"/>
    </sheetView>
  </sheetViews>
  <sheetFormatPr defaultColWidth="8.85546875" defaultRowHeight="12" x14ac:dyDescent="0.2"/>
  <cols>
    <col min="1" max="1" width="2" style="21" customWidth="1"/>
    <col min="2" max="2" width="25.85546875" style="5" customWidth="1"/>
    <col min="3" max="3" width="29.42578125" style="5" customWidth="1"/>
    <col min="4" max="4" width="2.140625" style="5" customWidth="1"/>
    <col min="5" max="5" width="14.28515625" style="5" customWidth="1"/>
    <col min="6" max="6" width="28.140625" style="5" customWidth="1"/>
    <col min="7" max="7" width="1.42578125" style="8" customWidth="1"/>
    <col min="8" max="258" width="8.85546875" style="5"/>
    <col min="259" max="259" width="51" style="5" customWidth="1"/>
    <col min="260" max="260" width="29.42578125" style="5" customWidth="1"/>
    <col min="261" max="261" width="27.7109375" style="5" bestFit="1" customWidth="1"/>
    <col min="262" max="262" width="24.42578125" style="5" customWidth="1"/>
    <col min="263" max="263" width="12.7109375" style="5" customWidth="1"/>
    <col min="264" max="514" width="8.85546875" style="5"/>
    <col min="515" max="515" width="51" style="5" customWidth="1"/>
    <col min="516" max="516" width="29.42578125" style="5" customWidth="1"/>
    <col min="517" max="517" width="27.7109375" style="5" bestFit="1" customWidth="1"/>
    <col min="518" max="518" width="24.42578125" style="5" customWidth="1"/>
    <col min="519" max="519" width="12.7109375" style="5" customWidth="1"/>
    <col min="520" max="770" width="8.85546875" style="5"/>
    <col min="771" max="771" width="51" style="5" customWidth="1"/>
    <col min="772" max="772" width="29.42578125" style="5" customWidth="1"/>
    <col min="773" max="773" width="27.7109375" style="5" bestFit="1" customWidth="1"/>
    <col min="774" max="774" width="24.42578125" style="5" customWidth="1"/>
    <col min="775" max="775" width="12.7109375" style="5" customWidth="1"/>
    <col min="776" max="1026" width="8.85546875" style="5"/>
    <col min="1027" max="1027" width="51" style="5" customWidth="1"/>
    <col min="1028" max="1028" width="29.42578125" style="5" customWidth="1"/>
    <col min="1029" max="1029" width="27.7109375" style="5" bestFit="1" customWidth="1"/>
    <col min="1030" max="1030" width="24.42578125" style="5" customWidth="1"/>
    <col min="1031" max="1031" width="12.7109375" style="5" customWidth="1"/>
    <col min="1032" max="1282" width="8.85546875" style="5"/>
    <col min="1283" max="1283" width="51" style="5" customWidth="1"/>
    <col min="1284" max="1284" width="29.42578125" style="5" customWidth="1"/>
    <col min="1285" max="1285" width="27.7109375" style="5" bestFit="1" customWidth="1"/>
    <col min="1286" max="1286" width="24.42578125" style="5" customWidth="1"/>
    <col min="1287" max="1287" width="12.7109375" style="5" customWidth="1"/>
    <col min="1288" max="1538" width="8.85546875" style="5"/>
    <col min="1539" max="1539" width="51" style="5" customWidth="1"/>
    <col min="1540" max="1540" width="29.42578125" style="5" customWidth="1"/>
    <col min="1541" max="1541" width="27.7109375" style="5" bestFit="1" customWidth="1"/>
    <col min="1542" max="1542" width="24.42578125" style="5" customWidth="1"/>
    <col min="1543" max="1543" width="12.7109375" style="5" customWidth="1"/>
    <col min="1544" max="1794" width="8.85546875" style="5"/>
    <col min="1795" max="1795" width="51" style="5" customWidth="1"/>
    <col min="1796" max="1796" width="29.42578125" style="5" customWidth="1"/>
    <col min="1797" max="1797" width="27.7109375" style="5" bestFit="1" customWidth="1"/>
    <col min="1798" max="1798" width="24.42578125" style="5" customWidth="1"/>
    <col min="1799" max="1799" width="12.7109375" style="5" customWidth="1"/>
    <col min="1800" max="2050" width="8.85546875" style="5"/>
    <col min="2051" max="2051" width="51" style="5" customWidth="1"/>
    <col min="2052" max="2052" width="29.42578125" style="5" customWidth="1"/>
    <col min="2053" max="2053" width="27.7109375" style="5" bestFit="1" customWidth="1"/>
    <col min="2054" max="2054" width="24.42578125" style="5" customWidth="1"/>
    <col min="2055" max="2055" width="12.7109375" style="5" customWidth="1"/>
    <col min="2056" max="2306" width="8.85546875" style="5"/>
    <col min="2307" max="2307" width="51" style="5" customWidth="1"/>
    <col min="2308" max="2308" width="29.42578125" style="5" customWidth="1"/>
    <col min="2309" max="2309" width="27.7109375" style="5" bestFit="1" customWidth="1"/>
    <col min="2310" max="2310" width="24.42578125" style="5" customWidth="1"/>
    <col min="2311" max="2311" width="12.7109375" style="5" customWidth="1"/>
    <col min="2312" max="2562" width="8.85546875" style="5"/>
    <col min="2563" max="2563" width="51" style="5" customWidth="1"/>
    <col min="2564" max="2564" width="29.42578125" style="5" customWidth="1"/>
    <col min="2565" max="2565" width="27.7109375" style="5" bestFit="1" customWidth="1"/>
    <col min="2566" max="2566" width="24.42578125" style="5" customWidth="1"/>
    <col min="2567" max="2567" width="12.7109375" style="5" customWidth="1"/>
    <col min="2568" max="2818" width="8.85546875" style="5"/>
    <col min="2819" max="2819" width="51" style="5" customWidth="1"/>
    <col min="2820" max="2820" width="29.42578125" style="5" customWidth="1"/>
    <col min="2821" max="2821" width="27.7109375" style="5" bestFit="1" customWidth="1"/>
    <col min="2822" max="2822" width="24.42578125" style="5" customWidth="1"/>
    <col min="2823" max="2823" width="12.7109375" style="5" customWidth="1"/>
    <col min="2824" max="3074" width="8.85546875" style="5"/>
    <col min="3075" max="3075" width="51" style="5" customWidth="1"/>
    <col min="3076" max="3076" width="29.42578125" style="5" customWidth="1"/>
    <col min="3077" max="3077" width="27.7109375" style="5" bestFit="1" customWidth="1"/>
    <col min="3078" max="3078" width="24.42578125" style="5" customWidth="1"/>
    <col min="3079" max="3079" width="12.7109375" style="5" customWidth="1"/>
    <col min="3080" max="3330" width="8.85546875" style="5"/>
    <col min="3331" max="3331" width="51" style="5" customWidth="1"/>
    <col min="3332" max="3332" width="29.42578125" style="5" customWidth="1"/>
    <col min="3333" max="3333" width="27.7109375" style="5" bestFit="1" customWidth="1"/>
    <col min="3334" max="3334" width="24.42578125" style="5" customWidth="1"/>
    <col min="3335" max="3335" width="12.7109375" style="5" customWidth="1"/>
    <col min="3336" max="3586" width="8.85546875" style="5"/>
    <col min="3587" max="3587" width="51" style="5" customWidth="1"/>
    <col min="3588" max="3588" width="29.42578125" style="5" customWidth="1"/>
    <col min="3589" max="3589" width="27.7109375" style="5" bestFit="1" customWidth="1"/>
    <col min="3590" max="3590" width="24.42578125" style="5" customWidth="1"/>
    <col min="3591" max="3591" width="12.7109375" style="5" customWidth="1"/>
    <col min="3592" max="3842" width="8.85546875" style="5"/>
    <col min="3843" max="3843" width="51" style="5" customWidth="1"/>
    <col min="3844" max="3844" width="29.42578125" style="5" customWidth="1"/>
    <col min="3845" max="3845" width="27.7109375" style="5" bestFit="1" customWidth="1"/>
    <col min="3846" max="3846" width="24.42578125" style="5" customWidth="1"/>
    <col min="3847" max="3847" width="12.7109375" style="5" customWidth="1"/>
    <col min="3848" max="4098" width="8.85546875" style="5"/>
    <col min="4099" max="4099" width="51" style="5" customWidth="1"/>
    <col min="4100" max="4100" width="29.42578125" style="5" customWidth="1"/>
    <col min="4101" max="4101" width="27.7109375" style="5" bestFit="1" customWidth="1"/>
    <col min="4102" max="4102" width="24.42578125" style="5" customWidth="1"/>
    <col min="4103" max="4103" width="12.7109375" style="5" customWidth="1"/>
    <col min="4104" max="4354" width="8.85546875" style="5"/>
    <col min="4355" max="4355" width="51" style="5" customWidth="1"/>
    <col min="4356" max="4356" width="29.42578125" style="5" customWidth="1"/>
    <col min="4357" max="4357" width="27.7109375" style="5" bestFit="1" customWidth="1"/>
    <col min="4358" max="4358" width="24.42578125" style="5" customWidth="1"/>
    <col min="4359" max="4359" width="12.7109375" style="5" customWidth="1"/>
    <col min="4360" max="4610" width="8.85546875" style="5"/>
    <col min="4611" max="4611" width="51" style="5" customWidth="1"/>
    <col min="4612" max="4612" width="29.42578125" style="5" customWidth="1"/>
    <col min="4613" max="4613" width="27.7109375" style="5" bestFit="1" customWidth="1"/>
    <col min="4614" max="4614" width="24.42578125" style="5" customWidth="1"/>
    <col min="4615" max="4615" width="12.7109375" style="5" customWidth="1"/>
    <col min="4616" max="4866" width="8.85546875" style="5"/>
    <col min="4867" max="4867" width="51" style="5" customWidth="1"/>
    <col min="4868" max="4868" width="29.42578125" style="5" customWidth="1"/>
    <col min="4869" max="4869" width="27.7109375" style="5" bestFit="1" customWidth="1"/>
    <col min="4870" max="4870" width="24.42578125" style="5" customWidth="1"/>
    <col min="4871" max="4871" width="12.7109375" style="5" customWidth="1"/>
    <col min="4872" max="5122" width="8.85546875" style="5"/>
    <col min="5123" max="5123" width="51" style="5" customWidth="1"/>
    <col min="5124" max="5124" width="29.42578125" style="5" customWidth="1"/>
    <col min="5125" max="5125" width="27.7109375" style="5" bestFit="1" customWidth="1"/>
    <col min="5126" max="5126" width="24.42578125" style="5" customWidth="1"/>
    <col min="5127" max="5127" width="12.7109375" style="5" customWidth="1"/>
    <col min="5128" max="5378" width="8.85546875" style="5"/>
    <col min="5379" max="5379" width="51" style="5" customWidth="1"/>
    <col min="5380" max="5380" width="29.42578125" style="5" customWidth="1"/>
    <col min="5381" max="5381" width="27.7109375" style="5" bestFit="1" customWidth="1"/>
    <col min="5382" max="5382" width="24.42578125" style="5" customWidth="1"/>
    <col min="5383" max="5383" width="12.7109375" style="5" customWidth="1"/>
    <col min="5384" max="5634" width="8.85546875" style="5"/>
    <col min="5635" max="5635" width="51" style="5" customWidth="1"/>
    <col min="5636" max="5636" width="29.42578125" style="5" customWidth="1"/>
    <col min="5637" max="5637" width="27.7109375" style="5" bestFit="1" customWidth="1"/>
    <col min="5638" max="5638" width="24.42578125" style="5" customWidth="1"/>
    <col min="5639" max="5639" width="12.7109375" style="5" customWidth="1"/>
    <col min="5640" max="5890" width="8.85546875" style="5"/>
    <col min="5891" max="5891" width="51" style="5" customWidth="1"/>
    <col min="5892" max="5892" width="29.42578125" style="5" customWidth="1"/>
    <col min="5893" max="5893" width="27.7109375" style="5" bestFit="1" customWidth="1"/>
    <col min="5894" max="5894" width="24.42578125" style="5" customWidth="1"/>
    <col min="5895" max="5895" width="12.7109375" style="5" customWidth="1"/>
    <col min="5896" max="6146" width="8.85546875" style="5"/>
    <col min="6147" max="6147" width="51" style="5" customWidth="1"/>
    <col min="6148" max="6148" width="29.42578125" style="5" customWidth="1"/>
    <col min="6149" max="6149" width="27.7109375" style="5" bestFit="1" customWidth="1"/>
    <col min="6150" max="6150" width="24.42578125" style="5" customWidth="1"/>
    <col min="6151" max="6151" width="12.7109375" style="5" customWidth="1"/>
    <col min="6152" max="6402" width="8.85546875" style="5"/>
    <col min="6403" max="6403" width="51" style="5" customWidth="1"/>
    <col min="6404" max="6404" width="29.42578125" style="5" customWidth="1"/>
    <col min="6405" max="6405" width="27.7109375" style="5" bestFit="1" customWidth="1"/>
    <col min="6406" max="6406" width="24.42578125" style="5" customWidth="1"/>
    <col min="6407" max="6407" width="12.7109375" style="5" customWidth="1"/>
    <col min="6408" max="6658" width="8.85546875" style="5"/>
    <col min="6659" max="6659" width="51" style="5" customWidth="1"/>
    <col min="6660" max="6660" width="29.42578125" style="5" customWidth="1"/>
    <col min="6661" max="6661" width="27.7109375" style="5" bestFit="1" customWidth="1"/>
    <col min="6662" max="6662" width="24.42578125" style="5" customWidth="1"/>
    <col min="6663" max="6663" width="12.7109375" style="5" customWidth="1"/>
    <col min="6664" max="6914" width="8.85546875" style="5"/>
    <col min="6915" max="6915" width="51" style="5" customWidth="1"/>
    <col min="6916" max="6916" width="29.42578125" style="5" customWidth="1"/>
    <col min="6917" max="6917" width="27.7109375" style="5" bestFit="1" customWidth="1"/>
    <col min="6918" max="6918" width="24.42578125" style="5" customWidth="1"/>
    <col min="6919" max="6919" width="12.7109375" style="5" customWidth="1"/>
    <col min="6920" max="7170" width="8.85546875" style="5"/>
    <col min="7171" max="7171" width="51" style="5" customWidth="1"/>
    <col min="7172" max="7172" width="29.42578125" style="5" customWidth="1"/>
    <col min="7173" max="7173" width="27.7109375" style="5" bestFit="1" customWidth="1"/>
    <col min="7174" max="7174" width="24.42578125" style="5" customWidth="1"/>
    <col min="7175" max="7175" width="12.7109375" style="5" customWidth="1"/>
    <col min="7176" max="7426" width="8.85546875" style="5"/>
    <col min="7427" max="7427" width="51" style="5" customWidth="1"/>
    <col min="7428" max="7428" width="29.42578125" style="5" customWidth="1"/>
    <col min="7429" max="7429" width="27.7109375" style="5" bestFit="1" customWidth="1"/>
    <col min="7430" max="7430" width="24.42578125" style="5" customWidth="1"/>
    <col min="7431" max="7431" width="12.7109375" style="5" customWidth="1"/>
    <col min="7432" max="7682" width="8.85546875" style="5"/>
    <col min="7683" max="7683" width="51" style="5" customWidth="1"/>
    <col min="7684" max="7684" width="29.42578125" style="5" customWidth="1"/>
    <col min="7685" max="7685" width="27.7109375" style="5" bestFit="1" customWidth="1"/>
    <col min="7686" max="7686" width="24.42578125" style="5" customWidth="1"/>
    <col min="7687" max="7687" width="12.7109375" style="5" customWidth="1"/>
    <col min="7688" max="7938" width="8.85546875" style="5"/>
    <col min="7939" max="7939" width="51" style="5" customWidth="1"/>
    <col min="7940" max="7940" width="29.42578125" style="5" customWidth="1"/>
    <col min="7941" max="7941" width="27.7109375" style="5" bestFit="1" customWidth="1"/>
    <col min="7942" max="7942" width="24.42578125" style="5" customWidth="1"/>
    <col min="7943" max="7943" width="12.7109375" style="5" customWidth="1"/>
    <col min="7944" max="8194" width="8.85546875" style="5"/>
    <col min="8195" max="8195" width="51" style="5" customWidth="1"/>
    <col min="8196" max="8196" width="29.42578125" style="5" customWidth="1"/>
    <col min="8197" max="8197" width="27.7109375" style="5" bestFit="1" customWidth="1"/>
    <col min="8198" max="8198" width="24.42578125" style="5" customWidth="1"/>
    <col min="8199" max="8199" width="12.7109375" style="5" customWidth="1"/>
    <col min="8200" max="8450" width="8.85546875" style="5"/>
    <col min="8451" max="8451" width="51" style="5" customWidth="1"/>
    <col min="8452" max="8452" width="29.42578125" style="5" customWidth="1"/>
    <col min="8453" max="8453" width="27.7109375" style="5" bestFit="1" customWidth="1"/>
    <col min="8454" max="8454" width="24.42578125" style="5" customWidth="1"/>
    <col min="8455" max="8455" width="12.7109375" style="5" customWidth="1"/>
    <col min="8456" max="8706" width="8.85546875" style="5"/>
    <col min="8707" max="8707" width="51" style="5" customWidth="1"/>
    <col min="8708" max="8708" width="29.42578125" style="5" customWidth="1"/>
    <col min="8709" max="8709" width="27.7109375" style="5" bestFit="1" customWidth="1"/>
    <col min="8710" max="8710" width="24.42578125" style="5" customWidth="1"/>
    <col min="8711" max="8711" width="12.7109375" style="5" customWidth="1"/>
    <col min="8712" max="8962" width="8.85546875" style="5"/>
    <col min="8963" max="8963" width="51" style="5" customWidth="1"/>
    <col min="8964" max="8964" width="29.42578125" style="5" customWidth="1"/>
    <col min="8965" max="8965" width="27.7109375" style="5" bestFit="1" customWidth="1"/>
    <col min="8966" max="8966" width="24.42578125" style="5" customWidth="1"/>
    <col min="8967" max="8967" width="12.7109375" style="5" customWidth="1"/>
    <col min="8968" max="9218" width="8.85546875" style="5"/>
    <col min="9219" max="9219" width="51" style="5" customWidth="1"/>
    <col min="9220" max="9220" width="29.42578125" style="5" customWidth="1"/>
    <col min="9221" max="9221" width="27.7109375" style="5" bestFit="1" customWidth="1"/>
    <col min="9222" max="9222" width="24.42578125" style="5" customWidth="1"/>
    <col min="9223" max="9223" width="12.7109375" style="5" customWidth="1"/>
    <col min="9224" max="9474" width="8.85546875" style="5"/>
    <col min="9475" max="9475" width="51" style="5" customWidth="1"/>
    <col min="9476" max="9476" width="29.42578125" style="5" customWidth="1"/>
    <col min="9477" max="9477" width="27.7109375" style="5" bestFit="1" customWidth="1"/>
    <col min="9478" max="9478" width="24.42578125" style="5" customWidth="1"/>
    <col min="9479" max="9479" width="12.7109375" style="5" customWidth="1"/>
    <col min="9480" max="9730" width="8.85546875" style="5"/>
    <col min="9731" max="9731" width="51" style="5" customWidth="1"/>
    <col min="9732" max="9732" width="29.42578125" style="5" customWidth="1"/>
    <col min="9733" max="9733" width="27.7109375" style="5" bestFit="1" customWidth="1"/>
    <col min="9734" max="9734" width="24.42578125" style="5" customWidth="1"/>
    <col min="9735" max="9735" width="12.7109375" style="5" customWidth="1"/>
    <col min="9736" max="9986" width="8.85546875" style="5"/>
    <col min="9987" max="9987" width="51" style="5" customWidth="1"/>
    <col min="9988" max="9988" width="29.42578125" style="5" customWidth="1"/>
    <col min="9989" max="9989" width="27.7109375" style="5" bestFit="1" customWidth="1"/>
    <col min="9990" max="9990" width="24.42578125" style="5" customWidth="1"/>
    <col min="9991" max="9991" width="12.7109375" style="5" customWidth="1"/>
    <col min="9992" max="10242" width="8.85546875" style="5"/>
    <col min="10243" max="10243" width="51" style="5" customWidth="1"/>
    <col min="10244" max="10244" width="29.42578125" style="5" customWidth="1"/>
    <col min="10245" max="10245" width="27.7109375" style="5" bestFit="1" customWidth="1"/>
    <col min="10246" max="10246" width="24.42578125" style="5" customWidth="1"/>
    <col min="10247" max="10247" width="12.7109375" style="5" customWidth="1"/>
    <col min="10248" max="10498" width="8.85546875" style="5"/>
    <col min="10499" max="10499" width="51" style="5" customWidth="1"/>
    <col min="10500" max="10500" width="29.42578125" style="5" customWidth="1"/>
    <col min="10501" max="10501" width="27.7109375" style="5" bestFit="1" customWidth="1"/>
    <col min="10502" max="10502" width="24.42578125" style="5" customWidth="1"/>
    <col min="10503" max="10503" width="12.7109375" style="5" customWidth="1"/>
    <col min="10504" max="10754" width="8.85546875" style="5"/>
    <col min="10755" max="10755" width="51" style="5" customWidth="1"/>
    <col min="10756" max="10756" width="29.42578125" style="5" customWidth="1"/>
    <col min="10757" max="10757" width="27.7109375" style="5" bestFit="1" customWidth="1"/>
    <col min="10758" max="10758" width="24.42578125" style="5" customWidth="1"/>
    <col min="10759" max="10759" width="12.7109375" style="5" customWidth="1"/>
    <col min="10760" max="11010" width="8.85546875" style="5"/>
    <col min="11011" max="11011" width="51" style="5" customWidth="1"/>
    <col min="11012" max="11012" width="29.42578125" style="5" customWidth="1"/>
    <col min="11013" max="11013" width="27.7109375" style="5" bestFit="1" customWidth="1"/>
    <col min="11014" max="11014" width="24.42578125" style="5" customWidth="1"/>
    <col min="11015" max="11015" width="12.7109375" style="5" customWidth="1"/>
    <col min="11016" max="11266" width="8.85546875" style="5"/>
    <col min="11267" max="11267" width="51" style="5" customWidth="1"/>
    <col min="11268" max="11268" width="29.42578125" style="5" customWidth="1"/>
    <col min="11269" max="11269" width="27.7109375" style="5" bestFit="1" customWidth="1"/>
    <col min="11270" max="11270" width="24.42578125" style="5" customWidth="1"/>
    <col min="11271" max="11271" width="12.7109375" style="5" customWidth="1"/>
    <col min="11272" max="11522" width="8.85546875" style="5"/>
    <col min="11523" max="11523" width="51" style="5" customWidth="1"/>
    <col min="11524" max="11524" width="29.42578125" style="5" customWidth="1"/>
    <col min="11525" max="11525" width="27.7109375" style="5" bestFit="1" customWidth="1"/>
    <col min="11526" max="11526" width="24.42578125" style="5" customWidth="1"/>
    <col min="11527" max="11527" width="12.7109375" style="5" customWidth="1"/>
    <col min="11528" max="11778" width="8.85546875" style="5"/>
    <col min="11779" max="11779" width="51" style="5" customWidth="1"/>
    <col min="11780" max="11780" width="29.42578125" style="5" customWidth="1"/>
    <col min="11781" max="11781" width="27.7109375" style="5" bestFit="1" customWidth="1"/>
    <col min="11782" max="11782" width="24.42578125" style="5" customWidth="1"/>
    <col min="11783" max="11783" width="12.7109375" style="5" customWidth="1"/>
    <col min="11784" max="12034" width="8.85546875" style="5"/>
    <col min="12035" max="12035" width="51" style="5" customWidth="1"/>
    <col min="12036" max="12036" width="29.42578125" style="5" customWidth="1"/>
    <col min="12037" max="12037" width="27.7109375" style="5" bestFit="1" customWidth="1"/>
    <col min="12038" max="12038" width="24.42578125" style="5" customWidth="1"/>
    <col min="12039" max="12039" width="12.7109375" style="5" customWidth="1"/>
    <col min="12040" max="12290" width="8.85546875" style="5"/>
    <col min="12291" max="12291" width="51" style="5" customWidth="1"/>
    <col min="12292" max="12292" width="29.42578125" style="5" customWidth="1"/>
    <col min="12293" max="12293" width="27.7109375" style="5" bestFit="1" customWidth="1"/>
    <col min="12294" max="12294" width="24.42578125" style="5" customWidth="1"/>
    <col min="12295" max="12295" width="12.7109375" style="5" customWidth="1"/>
    <col min="12296" max="12546" width="8.85546875" style="5"/>
    <col min="12547" max="12547" width="51" style="5" customWidth="1"/>
    <col min="12548" max="12548" width="29.42578125" style="5" customWidth="1"/>
    <col min="12549" max="12549" width="27.7109375" style="5" bestFit="1" customWidth="1"/>
    <col min="12550" max="12550" width="24.42578125" style="5" customWidth="1"/>
    <col min="12551" max="12551" width="12.7109375" style="5" customWidth="1"/>
    <col min="12552" max="12802" width="8.85546875" style="5"/>
    <col min="12803" max="12803" width="51" style="5" customWidth="1"/>
    <col min="12804" max="12804" width="29.42578125" style="5" customWidth="1"/>
    <col min="12805" max="12805" width="27.7109375" style="5" bestFit="1" customWidth="1"/>
    <col min="12806" max="12806" width="24.42578125" style="5" customWidth="1"/>
    <col min="12807" max="12807" width="12.7109375" style="5" customWidth="1"/>
    <col min="12808" max="13058" width="8.85546875" style="5"/>
    <col min="13059" max="13059" width="51" style="5" customWidth="1"/>
    <col min="13060" max="13060" width="29.42578125" style="5" customWidth="1"/>
    <col min="13061" max="13061" width="27.7109375" style="5" bestFit="1" customWidth="1"/>
    <col min="13062" max="13062" width="24.42578125" style="5" customWidth="1"/>
    <col min="13063" max="13063" width="12.7109375" style="5" customWidth="1"/>
    <col min="13064" max="13314" width="8.85546875" style="5"/>
    <col min="13315" max="13315" width="51" style="5" customWidth="1"/>
    <col min="13316" max="13316" width="29.42578125" style="5" customWidth="1"/>
    <col min="13317" max="13317" width="27.7109375" style="5" bestFit="1" customWidth="1"/>
    <col min="13318" max="13318" width="24.42578125" style="5" customWidth="1"/>
    <col min="13319" max="13319" width="12.7109375" style="5" customWidth="1"/>
    <col min="13320" max="13570" width="8.85546875" style="5"/>
    <col min="13571" max="13571" width="51" style="5" customWidth="1"/>
    <col min="13572" max="13572" width="29.42578125" style="5" customWidth="1"/>
    <col min="13573" max="13573" width="27.7109375" style="5" bestFit="1" customWidth="1"/>
    <col min="13574" max="13574" width="24.42578125" style="5" customWidth="1"/>
    <col min="13575" max="13575" width="12.7109375" style="5" customWidth="1"/>
    <col min="13576" max="13826" width="8.85546875" style="5"/>
    <col min="13827" max="13827" width="51" style="5" customWidth="1"/>
    <col min="13828" max="13828" width="29.42578125" style="5" customWidth="1"/>
    <col min="13829" max="13829" width="27.7109375" style="5" bestFit="1" customWidth="1"/>
    <col min="13830" max="13830" width="24.42578125" style="5" customWidth="1"/>
    <col min="13831" max="13831" width="12.7109375" style="5" customWidth="1"/>
    <col min="13832" max="14082" width="8.85546875" style="5"/>
    <col min="14083" max="14083" width="51" style="5" customWidth="1"/>
    <col min="14084" max="14084" width="29.42578125" style="5" customWidth="1"/>
    <col min="14085" max="14085" width="27.7109375" style="5" bestFit="1" customWidth="1"/>
    <col min="14086" max="14086" width="24.42578125" style="5" customWidth="1"/>
    <col min="14087" max="14087" width="12.7109375" style="5" customWidth="1"/>
    <col min="14088" max="14338" width="8.85546875" style="5"/>
    <col min="14339" max="14339" width="51" style="5" customWidth="1"/>
    <col min="14340" max="14340" width="29.42578125" style="5" customWidth="1"/>
    <col min="14341" max="14341" width="27.7109375" style="5" bestFit="1" customWidth="1"/>
    <col min="14342" max="14342" width="24.42578125" style="5" customWidth="1"/>
    <col min="14343" max="14343" width="12.7109375" style="5" customWidth="1"/>
    <col min="14344" max="14594" width="8.85546875" style="5"/>
    <col min="14595" max="14595" width="51" style="5" customWidth="1"/>
    <col min="14596" max="14596" width="29.42578125" style="5" customWidth="1"/>
    <col min="14597" max="14597" width="27.7109375" style="5" bestFit="1" customWidth="1"/>
    <col min="14598" max="14598" width="24.42578125" style="5" customWidth="1"/>
    <col min="14599" max="14599" width="12.7109375" style="5" customWidth="1"/>
    <col min="14600" max="14850" width="8.85546875" style="5"/>
    <col min="14851" max="14851" width="51" style="5" customWidth="1"/>
    <col min="14852" max="14852" width="29.42578125" style="5" customWidth="1"/>
    <col min="14853" max="14853" width="27.7109375" style="5" bestFit="1" customWidth="1"/>
    <col min="14854" max="14854" width="24.42578125" style="5" customWidth="1"/>
    <col min="14855" max="14855" width="12.7109375" style="5" customWidth="1"/>
    <col min="14856" max="15106" width="8.85546875" style="5"/>
    <col min="15107" max="15107" width="51" style="5" customWidth="1"/>
    <col min="15108" max="15108" width="29.42578125" style="5" customWidth="1"/>
    <col min="15109" max="15109" width="27.7109375" style="5" bestFit="1" customWidth="1"/>
    <col min="15110" max="15110" width="24.42578125" style="5" customWidth="1"/>
    <col min="15111" max="15111" width="12.7109375" style="5" customWidth="1"/>
    <col min="15112" max="15362" width="8.85546875" style="5"/>
    <col min="15363" max="15363" width="51" style="5" customWidth="1"/>
    <col min="15364" max="15364" width="29.42578125" style="5" customWidth="1"/>
    <col min="15365" max="15365" width="27.7109375" style="5" bestFit="1" customWidth="1"/>
    <col min="15366" max="15366" width="24.42578125" style="5" customWidth="1"/>
    <col min="15367" max="15367" width="12.7109375" style="5" customWidth="1"/>
    <col min="15368" max="15618" width="8.85546875" style="5"/>
    <col min="15619" max="15619" width="51" style="5" customWidth="1"/>
    <col min="15620" max="15620" width="29.42578125" style="5" customWidth="1"/>
    <col min="15621" max="15621" width="27.7109375" style="5" bestFit="1" customWidth="1"/>
    <col min="15622" max="15622" width="24.42578125" style="5" customWidth="1"/>
    <col min="15623" max="15623" width="12.7109375" style="5" customWidth="1"/>
    <col min="15624" max="15874" width="8.85546875" style="5"/>
    <col min="15875" max="15875" width="51" style="5" customWidth="1"/>
    <col min="15876" max="15876" width="29.42578125" style="5" customWidth="1"/>
    <col min="15877" max="15877" width="27.7109375" style="5" bestFit="1" customWidth="1"/>
    <col min="15878" max="15878" width="24.42578125" style="5" customWidth="1"/>
    <col min="15879" max="15879" width="12.7109375" style="5" customWidth="1"/>
    <col min="15880" max="16130" width="8.85546875" style="5"/>
    <col min="16131" max="16131" width="51" style="5" customWidth="1"/>
    <col min="16132" max="16132" width="29.42578125" style="5" customWidth="1"/>
    <col min="16133" max="16133" width="27.7109375" style="5" bestFit="1" customWidth="1"/>
    <col min="16134" max="16134" width="24.42578125" style="5" customWidth="1"/>
    <col min="16135" max="16135" width="12.7109375" style="5" customWidth="1"/>
    <col min="16136" max="16384" width="8.85546875" style="5"/>
  </cols>
  <sheetData>
    <row r="1" spans="1:8" x14ac:dyDescent="0.2">
      <c r="A1" s="23"/>
      <c r="B1" s="316" t="s">
        <v>222</v>
      </c>
      <c r="C1" s="316"/>
      <c r="D1" s="316"/>
      <c r="E1" s="316"/>
      <c r="F1" s="316"/>
      <c r="G1" s="24"/>
    </row>
    <row r="2" spans="1:8" ht="5.25" customHeight="1" thickBot="1" x14ac:dyDescent="0.25">
      <c r="A2" s="23"/>
      <c r="B2" s="203"/>
      <c r="C2" s="203"/>
      <c r="D2" s="203"/>
      <c r="E2" s="203"/>
      <c r="F2" s="203"/>
      <c r="G2" s="24"/>
    </row>
    <row r="3" spans="1:8" ht="12.75" thickBot="1" x14ac:dyDescent="0.25">
      <c r="A3" s="23"/>
      <c r="B3" s="317" t="s">
        <v>61</v>
      </c>
      <c r="C3" s="318"/>
      <c r="D3" s="318"/>
      <c r="E3" s="318"/>
      <c r="F3" s="319"/>
      <c r="G3" s="25"/>
    </row>
    <row r="4" spans="1:8" ht="5.25" customHeight="1" thickBot="1" x14ac:dyDescent="0.25">
      <c r="A4" s="23"/>
      <c r="B4" s="23"/>
      <c r="C4" s="23"/>
      <c r="D4" s="23"/>
      <c r="E4" s="23"/>
      <c r="F4" s="23"/>
      <c r="G4" s="25"/>
    </row>
    <row r="5" spans="1:8" ht="12.75" thickBot="1" x14ac:dyDescent="0.25">
      <c r="A5" s="23"/>
      <c r="B5" s="184" t="s">
        <v>343</v>
      </c>
      <c r="C5" s="229"/>
      <c r="D5" s="23"/>
      <c r="E5" s="156" t="s">
        <v>347</v>
      </c>
      <c r="F5" s="230"/>
      <c r="G5" s="27" t="s">
        <v>90</v>
      </c>
      <c r="H5" s="7"/>
    </row>
    <row r="6" spans="1:8" ht="12.75" thickBot="1" x14ac:dyDescent="0.25">
      <c r="A6" s="23"/>
      <c r="B6" s="155" t="s">
        <v>344</v>
      </c>
      <c r="C6" s="229"/>
      <c r="D6" s="23"/>
      <c r="E6" s="157" t="str">
        <f>IF(F5="","",IF(F5="Country Programme","Country*","Thematic Area*"))</f>
        <v/>
      </c>
      <c r="F6" s="231"/>
      <c r="G6" s="27"/>
      <c r="H6" s="7"/>
    </row>
    <row r="7" spans="1:8" ht="12.75" thickBot="1" x14ac:dyDescent="0.25">
      <c r="A7" s="23"/>
      <c r="B7" s="185" t="s">
        <v>345</v>
      </c>
      <c r="C7" s="229"/>
      <c r="D7" s="23"/>
      <c r="E7" s="158" t="s">
        <v>348</v>
      </c>
      <c r="F7" s="297"/>
      <c r="G7" s="27"/>
      <c r="H7" s="7"/>
    </row>
    <row r="8" spans="1:8" ht="6" customHeight="1" x14ac:dyDescent="0.2">
      <c r="A8" s="23"/>
      <c r="B8" s="23"/>
      <c r="C8" s="23"/>
      <c r="D8" s="23"/>
      <c r="E8" s="23"/>
      <c r="F8" s="23"/>
      <c r="G8" s="27"/>
      <c r="H8" s="7"/>
    </row>
    <row r="9" spans="1:8" ht="12" customHeight="1" x14ac:dyDescent="0.2">
      <c r="A9" s="23"/>
      <c r="B9" s="153" t="s">
        <v>346</v>
      </c>
      <c r="C9" s="23"/>
      <c r="D9" s="23"/>
      <c r="E9" s="23"/>
      <c r="F9" s="23"/>
      <c r="G9" s="27"/>
      <c r="H9" s="7"/>
    </row>
    <row r="10" spans="1:8" ht="5.25" customHeight="1" thickBot="1" x14ac:dyDescent="0.25">
      <c r="A10" s="23"/>
      <c r="B10" s="23"/>
      <c r="C10" s="23"/>
      <c r="D10" s="23"/>
      <c r="E10" s="23"/>
      <c r="F10" s="23"/>
      <c r="G10" s="27"/>
      <c r="H10" s="7"/>
    </row>
    <row r="11" spans="1:8" ht="29.25" customHeight="1" thickBot="1" x14ac:dyDescent="0.25">
      <c r="A11" s="23"/>
      <c r="B11" s="165" t="s">
        <v>353</v>
      </c>
      <c r="C11" s="232"/>
      <c r="D11" s="23"/>
      <c r="E11" s="154" t="s">
        <v>185</v>
      </c>
      <c r="F11" s="205" t="str">
        <f>IF(F5="","SUMMARY TAB INCOMPLETE: "&amp;E5,IF(F6="","SUMMARY TAB INCOMPLETE: "&amp;E6,IF(F7="","SUMMARY TAB INCOMPLETE: "&amp;E7,IF(C6="","SUMMARY TAB INCOMPLETE: "&amp;B6,IF(C7="","SUMMARY TAB INCOMPLETE: "&amp;B7,IF(C11="","SUMMARY TAB INCOMPLETE: "&amp;B11,IF(C5="","SUMMARY TAB INCOMPLETE: "&amp;B5,VLOOKUP(F5,Programme[],2,FALSE)&amp;"-"&amp;IF(ISERROR(VLOOKUP(F6,Country[],2,FALSE))=TRUE,VLOOKUP(F6,Thematic_Area[],2,FALSE),VLOOKUP(F6,Country[],2,FALSE))&amp;"-"&amp;C11&amp;"-"&amp;C7&amp;"-F")))))))</f>
        <v>SUMMARY TAB INCOMPLETE: Programme*</v>
      </c>
      <c r="G11" s="25"/>
    </row>
    <row r="12" spans="1:8" ht="5.25" customHeight="1" thickBot="1" x14ac:dyDescent="0.25">
      <c r="A12" s="23"/>
      <c r="B12" s="23"/>
      <c r="C12" s="23"/>
      <c r="D12" s="23"/>
      <c r="E12" s="23"/>
      <c r="F12" s="241"/>
      <c r="G12" s="27"/>
      <c r="H12" s="7"/>
    </row>
    <row r="13" spans="1:8" ht="15.75" thickBot="1" x14ac:dyDescent="0.25">
      <c r="A13" s="23"/>
      <c r="B13" s="151" t="s">
        <v>338</v>
      </c>
      <c r="C13" s="233"/>
      <c r="D13" s="23"/>
      <c r="E13" s="32" t="s">
        <v>187</v>
      </c>
      <c r="F13" s="242" t="s">
        <v>408</v>
      </c>
      <c r="G13" s="25"/>
    </row>
    <row r="14" spans="1:8" x14ac:dyDescent="0.2">
      <c r="A14" s="23"/>
      <c r="B14" s="50" t="s">
        <v>251</v>
      </c>
      <c r="C14" s="234"/>
      <c r="D14" s="23"/>
      <c r="E14" s="33"/>
      <c r="F14" s="202"/>
      <c r="G14" s="25"/>
      <c r="H14" s="62"/>
    </row>
    <row r="15" spans="1:8" ht="15" x14ac:dyDescent="0.2">
      <c r="A15" s="23"/>
      <c r="B15" s="152" t="s">
        <v>339</v>
      </c>
      <c r="C15" s="234"/>
      <c r="D15" s="23"/>
      <c r="E15" s="34"/>
      <c r="F15" s="201"/>
      <c r="G15" s="25"/>
    </row>
    <row r="16" spans="1:8" ht="12.75" thickBot="1" x14ac:dyDescent="0.25">
      <c r="A16" s="23"/>
      <c r="B16" s="50" t="s">
        <v>340</v>
      </c>
      <c r="C16" s="234"/>
      <c r="D16" s="23"/>
      <c r="E16" s="35"/>
      <c r="F16" s="200"/>
      <c r="G16" s="28"/>
      <c r="H16" s="7"/>
    </row>
    <row r="17" spans="1:8" ht="10.5" customHeight="1" x14ac:dyDescent="0.2">
      <c r="A17" s="23"/>
      <c r="B17" s="50" t="s">
        <v>341</v>
      </c>
      <c r="C17" s="234"/>
      <c r="D17" s="23"/>
      <c r="E17" s="23"/>
      <c r="F17" s="23"/>
      <c r="G17" s="25"/>
    </row>
    <row r="18" spans="1:8" ht="10.5" customHeight="1" thickBot="1" x14ac:dyDescent="0.25">
      <c r="A18" s="23"/>
      <c r="B18" s="243" t="s">
        <v>342</v>
      </c>
      <c r="C18" s="234"/>
      <c r="D18" s="23"/>
      <c r="E18" s="23"/>
      <c r="F18" s="23"/>
      <c r="G18" s="25"/>
    </row>
    <row r="19" spans="1:8" ht="24.75" thickBot="1" x14ac:dyDescent="0.3">
      <c r="A19" s="23"/>
      <c r="B19" s="51" t="s">
        <v>427</v>
      </c>
      <c r="C19" s="271"/>
      <c r="D19" s="23"/>
      <c r="E19" s="9" t="s">
        <v>134</v>
      </c>
      <c r="F19" s="270">
        <f>Fees!Z7</f>
        <v>0</v>
      </c>
      <c r="G19" s="26"/>
    </row>
    <row r="20" spans="1:8" ht="12.75" thickBot="1" x14ac:dyDescent="0.25">
      <c r="A20" s="23"/>
      <c r="B20" s="23"/>
      <c r="C20" s="23"/>
      <c r="D20" s="23"/>
      <c r="E20" s="23"/>
      <c r="F20" s="23"/>
      <c r="G20" s="29"/>
      <c r="H20" s="7"/>
    </row>
    <row r="21" spans="1:8" ht="12.75" customHeight="1" thickBot="1" x14ac:dyDescent="0.25">
      <c r="A21" s="23"/>
      <c r="B21" s="320" t="s">
        <v>203</v>
      </c>
      <c r="C21" s="321"/>
      <c r="D21" s="322"/>
      <c r="E21" s="321"/>
      <c r="F21" s="323"/>
      <c r="G21" s="25"/>
    </row>
    <row r="22" spans="1:8" x14ac:dyDescent="0.2">
      <c r="A22" s="23"/>
      <c r="B22" s="16" t="s">
        <v>350</v>
      </c>
      <c r="C22" s="272" t="s">
        <v>485</v>
      </c>
      <c r="D22" s="31"/>
      <c r="E22" s="18" t="s">
        <v>351</v>
      </c>
      <c r="F22" s="272" t="s">
        <v>485</v>
      </c>
      <c r="G22" s="25"/>
    </row>
    <row r="23" spans="1:8" x14ac:dyDescent="0.2">
      <c r="A23" s="23"/>
      <c r="B23" s="17" t="s">
        <v>352</v>
      </c>
      <c r="C23" s="273" t="s">
        <v>486</v>
      </c>
      <c r="D23" s="25"/>
      <c r="E23" s="19" t="s">
        <v>20</v>
      </c>
      <c r="F23" s="273" t="s">
        <v>486</v>
      </c>
      <c r="G23" s="25"/>
    </row>
    <row r="24" spans="1:8" x14ac:dyDescent="0.2">
      <c r="A24" s="23"/>
      <c r="B24" s="197" t="s">
        <v>338</v>
      </c>
      <c r="C24" s="235" t="s">
        <v>490</v>
      </c>
      <c r="D24" s="25"/>
      <c r="E24" s="19" t="s">
        <v>22</v>
      </c>
      <c r="F24" s="235" t="s">
        <v>490</v>
      </c>
      <c r="G24" s="25"/>
    </row>
    <row r="25" spans="1:8" ht="12.75" customHeight="1" x14ac:dyDescent="0.2">
      <c r="A25" s="23"/>
      <c r="B25" s="198" t="s">
        <v>251</v>
      </c>
      <c r="C25" s="235" t="s">
        <v>489</v>
      </c>
      <c r="D25" s="25"/>
      <c r="E25" s="19" t="s">
        <v>24</v>
      </c>
      <c r="F25" s="235" t="s">
        <v>489</v>
      </c>
      <c r="G25" s="25"/>
    </row>
    <row r="26" spans="1:8" ht="12.75" customHeight="1" x14ac:dyDescent="0.2">
      <c r="A26" s="23"/>
      <c r="B26" s="17" t="s">
        <v>339</v>
      </c>
      <c r="C26" s="235" t="s">
        <v>487</v>
      </c>
      <c r="D26" s="25"/>
      <c r="E26" s="19" t="s">
        <v>25</v>
      </c>
      <c r="F26" s="235" t="s">
        <v>487</v>
      </c>
      <c r="G26" s="25"/>
    </row>
    <row r="27" spans="1:8" ht="12.75" customHeight="1" thickBot="1" x14ac:dyDescent="0.25">
      <c r="A27" s="23"/>
      <c r="B27" s="198" t="s">
        <v>340</v>
      </c>
      <c r="C27" s="235" t="s">
        <v>488</v>
      </c>
      <c r="D27" s="25"/>
      <c r="E27" s="20" t="s">
        <v>23</v>
      </c>
      <c r="F27" s="235" t="s">
        <v>488</v>
      </c>
      <c r="G27" s="25"/>
    </row>
    <row r="28" spans="1:8" ht="12.75" customHeight="1" x14ac:dyDescent="0.2">
      <c r="A28" s="23"/>
      <c r="B28" s="198" t="s">
        <v>341</v>
      </c>
      <c r="C28" s="54"/>
      <c r="D28" s="25"/>
      <c r="E28" s="23"/>
      <c r="F28" s="23"/>
      <c r="G28" s="25"/>
    </row>
    <row r="29" spans="1:8" ht="12.75" customHeight="1" thickBot="1" x14ac:dyDescent="0.25">
      <c r="A29" s="23"/>
      <c r="B29" s="199" t="s">
        <v>342</v>
      </c>
      <c r="C29" s="55"/>
      <c r="D29" s="25"/>
      <c r="E29" s="23"/>
      <c r="F29" s="23"/>
      <c r="G29" s="25"/>
    </row>
    <row r="30" spans="1:8" ht="6.75" customHeight="1" thickBot="1" x14ac:dyDescent="0.25">
      <c r="A30" s="23"/>
      <c r="B30" s="23"/>
      <c r="C30" s="23"/>
      <c r="D30" s="23"/>
      <c r="E30" s="23"/>
      <c r="F30" s="23"/>
      <c r="G30" s="25"/>
    </row>
    <row r="31" spans="1:8" ht="12.75" customHeight="1" thickBot="1" x14ac:dyDescent="0.25">
      <c r="A31" s="23"/>
      <c r="B31" s="320" t="s">
        <v>349</v>
      </c>
      <c r="C31" s="321"/>
      <c r="D31" s="322"/>
      <c r="E31" s="321"/>
      <c r="F31" s="323"/>
      <c r="G31" s="25"/>
    </row>
    <row r="32" spans="1:8" x14ac:dyDescent="0.2">
      <c r="A32" s="23"/>
      <c r="B32" s="16" t="s">
        <v>242</v>
      </c>
      <c r="C32" s="52"/>
      <c r="D32" s="31"/>
      <c r="E32" s="18" t="s">
        <v>82</v>
      </c>
      <c r="F32" s="56"/>
      <c r="G32" s="25"/>
    </row>
    <row r="33" spans="1:7" x14ac:dyDescent="0.2">
      <c r="A33" s="23"/>
      <c r="B33" s="17" t="s">
        <v>19</v>
      </c>
      <c r="C33" s="53"/>
      <c r="D33" s="25"/>
      <c r="E33" s="19" t="s">
        <v>20</v>
      </c>
      <c r="F33" s="57"/>
      <c r="G33" s="25"/>
    </row>
    <row r="34" spans="1:7" x14ac:dyDescent="0.2">
      <c r="A34" s="23"/>
      <c r="B34" s="17" t="s">
        <v>21</v>
      </c>
      <c r="C34" s="53"/>
      <c r="D34" s="25"/>
      <c r="E34" s="19" t="s">
        <v>22</v>
      </c>
      <c r="F34" s="57"/>
      <c r="G34" s="25"/>
    </row>
    <row r="35" spans="1:7" ht="12.75" customHeight="1" x14ac:dyDescent="0.2">
      <c r="A35" s="23"/>
      <c r="B35" s="50" t="s">
        <v>248</v>
      </c>
      <c r="C35" s="53"/>
      <c r="D35" s="25"/>
      <c r="E35" s="19" t="s">
        <v>24</v>
      </c>
      <c r="F35" s="57"/>
      <c r="G35" s="25"/>
    </row>
    <row r="36" spans="1:7" ht="12.75" customHeight="1" x14ac:dyDescent="0.2">
      <c r="A36" s="23"/>
      <c r="B36" s="50" t="s">
        <v>249</v>
      </c>
      <c r="C36" s="53"/>
      <c r="D36" s="25"/>
      <c r="E36" s="19" t="s">
        <v>25</v>
      </c>
      <c r="F36" s="57"/>
      <c r="G36" s="25"/>
    </row>
    <row r="37" spans="1:7" ht="12.75" customHeight="1" thickBot="1" x14ac:dyDescent="0.25">
      <c r="A37" s="23"/>
      <c r="B37" s="50" t="s">
        <v>250</v>
      </c>
      <c r="C37" s="53"/>
      <c r="D37" s="25"/>
      <c r="E37" s="20" t="s">
        <v>23</v>
      </c>
      <c r="F37" s="58"/>
      <c r="G37" s="25"/>
    </row>
    <row r="38" spans="1:7" ht="12.75" customHeight="1" x14ac:dyDescent="0.2">
      <c r="A38" s="23"/>
      <c r="B38" s="50" t="s">
        <v>251</v>
      </c>
      <c r="C38" s="54"/>
      <c r="D38" s="25"/>
      <c r="E38" s="23"/>
      <c r="F38" s="23"/>
      <c r="G38" s="25"/>
    </row>
    <row r="39" spans="1:7" ht="12.75" customHeight="1" thickBot="1" x14ac:dyDescent="0.25">
      <c r="A39" s="23"/>
      <c r="B39" s="51" t="s">
        <v>252</v>
      </c>
      <c r="C39" s="55"/>
      <c r="D39" s="25"/>
      <c r="E39" s="23"/>
      <c r="F39" s="23"/>
      <c r="G39" s="25"/>
    </row>
    <row r="40" spans="1:7" ht="5.25" customHeight="1" thickBot="1" x14ac:dyDescent="0.25">
      <c r="A40" s="23"/>
      <c r="B40" s="23"/>
      <c r="C40" s="23"/>
      <c r="D40" s="23"/>
      <c r="E40" s="23"/>
      <c r="F40" s="23"/>
      <c r="G40" s="25"/>
    </row>
    <row r="41" spans="1:7" ht="15.75" customHeight="1" x14ac:dyDescent="0.2">
      <c r="A41" s="23"/>
      <c r="B41" s="331" t="s">
        <v>186</v>
      </c>
      <c r="C41" s="332"/>
      <c r="D41" s="332"/>
      <c r="E41" s="332"/>
      <c r="F41" s="333"/>
      <c r="G41" s="25"/>
    </row>
    <row r="42" spans="1:7" ht="12.75" thickBot="1" x14ac:dyDescent="0.25">
      <c r="A42" s="23"/>
      <c r="B42" s="328"/>
      <c r="C42" s="329"/>
      <c r="D42" s="329"/>
      <c r="E42" s="329"/>
      <c r="F42" s="330"/>
      <c r="G42" s="25"/>
    </row>
    <row r="43" spans="1:7" ht="6" customHeight="1" thickBot="1" x14ac:dyDescent="0.25">
      <c r="A43" s="23"/>
      <c r="B43" s="23"/>
      <c r="C43" s="23"/>
      <c r="D43" s="23"/>
      <c r="E43" s="23"/>
      <c r="F43" s="23"/>
      <c r="G43" s="25"/>
    </row>
    <row r="44" spans="1:7" ht="12.75" customHeight="1" thickBot="1" x14ac:dyDescent="0.25">
      <c r="A44" s="23"/>
      <c r="B44" s="308" t="s">
        <v>85</v>
      </c>
      <c r="C44" s="309"/>
      <c r="D44" s="309"/>
      <c r="E44" s="309"/>
      <c r="F44" s="310"/>
      <c r="G44" s="25"/>
    </row>
    <row r="45" spans="1:7" ht="12.75" thickBot="1" x14ac:dyDescent="0.25">
      <c r="A45" s="23"/>
      <c r="B45" s="324" t="s">
        <v>213</v>
      </c>
      <c r="C45" s="325"/>
      <c r="D45" s="23"/>
      <c r="E45" s="324" t="s">
        <v>60</v>
      </c>
      <c r="F45" s="325"/>
      <c r="G45" s="25"/>
    </row>
    <row r="46" spans="1:7" ht="36.75" customHeight="1" thickBot="1" x14ac:dyDescent="0.25">
      <c r="A46" s="23"/>
      <c r="B46" s="326" t="s">
        <v>214</v>
      </c>
      <c r="C46" s="327"/>
      <c r="D46" s="23"/>
      <c r="E46" s="326" t="s">
        <v>480</v>
      </c>
      <c r="F46" s="327"/>
      <c r="G46" s="23"/>
    </row>
    <row r="47" spans="1:7" ht="12.75" customHeight="1" thickBot="1" x14ac:dyDescent="0.25">
      <c r="A47" s="23"/>
      <c r="B47" s="23"/>
      <c r="C47" s="23"/>
      <c r="D47" s="23"/>
      <c r="E47" s="23"/>
      <c r="F47" s="23"/>
      <c r="G47" s="25"/>
    </row>
    <row r="48" spans="1:7" ht="12.75" customHeight="1" x14ac:dyDescent="0.2">
      <c r="A48" s="23"/>
      <c r="B48" s="37" t="s">
        <v>86</v>
      </c>
      <c r="C48" s="222" t="s">
        <v>481</v>
      </c>
      <c r="D48" s="23"/>
      <c r="E48" s="37" t="s">
        <v>86</v>
      </c>
      <c r="F48" s="222" t="s">
        <v>483</v>
      </c>
      <c r="G48" s="25"/>
    </row>
    <row r="49" spans="1:8" x14ac:dyDescent="0.2">
      <c r="A49" s="23"/>
      <c r="B49" s="38" t="s">
        <v>87</v>
      </c>
      <c r="C49" s="223" t="s">
        <v>482</v>
      </c>
      <c r="D49" s="23"/>
      <c r="E49" s="38" t="s">
        <v>87</v>
      </c>
      <c r="F49" s="223" t="s">
        <v>484</v>
      </c>
      <c r="G49" s="25"/>
    </row>
    <row r="50" spans="1:8" ht="45.75" customHeight="1" x14ac:dyDescent="0.2">
      <c r="A50" s="23"/>
      <c r="B50" s="38" t="s">
        <v>212</v>
      </c>
      <c r="C50" s="223"/>
      <c r="D50" s="23"/>
      <c r="E50" s="38" t="s">
        <v>212</v>
      </c>
      <c r="F50" s="223"/>
      <c r="G50" s="23"/>
    </row>
    <row r="51" spans="1:8" ht="23.25" customHeight="1" thickBot="1" x14ac:dyDescent="0.25">
      <c r="A51" s="23"/>
      <c r="B51" s="39" t="s">
        <v>88</v>
      </c>
      <c r="C51" s="224"/>
      <c r="D51" s="23"/>
      <c r="E51" s="39" t="s">
        <v>88</v>
      </c>
      <c r="F51" s="224"/>
      <c r="G51" s="25"/>
    </row>
    <row r="52" spans="1:8" ht="12.75" thickBot="1" x14ac:dyDescent="0.25">
      <c r="A52" s="23"/>
      <c r="B52" s="23"/>
      <c r="C52" s="23"/>
      <c r="D52" s="23"/>
      <c r="E52" s="23"/>
      <c r="F52" s="23"/>
      <c r="G52" s="25"/>
    </row>
    <row r="53" spans="1:8" ht="12.75" thickBot="1" x14ac:dyDescent="0.25">
      <c r="A53" s="23"/>
      <c r="B53" s="313" t="s">
        <v>421</v>
      </c>
      <c r="C53" s="314"/>
      <c r="D53" s="315"/>
      <c r="E53" s="334" t="s">
        <v>422</v>
      </c>
      <c r="F53" s="335"/>
      <c r="G53" s="25"/>
    </row>
    <row r="54" spans="1:8" ht="12.75" thickBot="1" x14ac:dyDescent="0.25">
      <c r="A54" s="23"/>
      <c r="B54" s="313" t="s">
        <v>81</v>
      </c>
      <c r="C54" s="314"/>
      <c r="D54" s="315"/>
      <c r="E54" s="311" t="str">
        <f>F11</f>
        <v>SUMMARY TAB INCOMPLETE: Programme*</v>
      </c>
      <c r="F54" s="312"/>
      <c r="G54" s="25"/>
    </row>
    <row r="55" spans="1:8" ht="12.75" thickBot="1" x14ac:dyDescent="0.25">
      <c r="A55" s="23"/>
      <c r="B55" s="48"/>
      <c r="C55" s="23"/>
      <c r="D55" s="23"/>
      <c r="E55" s="23"/>
      <c r="F55" s="23"/>
      <c r="G55" s="25"/>
    </row>
    <row r="56" spans="1:8" x14ac:dyDescent="0.2">
      <c r="A56" s="23"/>
      <c r="B56" s="257"/>
      <c r="C56" s="258"/>
      <c r="D56" s="258"/>
      <c r="E56" s="258"/>
      <c r="F56" s="259"/>
      <c r="G56" s="29"/>
      <c r="H56" s="7"/>
    </row>
    <row r="57" spans="1:8" ht="15.75" customHeight="1" x14ac:dyDescent="0.2">
      <c r="A57" s="23"/>
      <c r="B57" s="260"/>
      <c r="C57" s="261"/>
      <c r="D57" s="261"/>
      <c r="E57" s="261"/>
      <c r="F57" s="262"/>
      <c r="G57" s="30"/>
    </row>
    <row r="58" spans="1:8" x14ac:dyDescent="0.2">
      <c r="A58" s="23"/>
      <c r="B58" s="260"/>
      <c r="C58" s="261"/>
      <c r="D58" s="261"/>
      <c r="E58" s="261"/>
      <c r="F58" s="262"/>
      <c r="G58" s="25"/>
    </row>
    <row r="59" spans="1:8" x14ac:dyDescent="0.2">
      <c r="B59" s="260"/>
      <c r="C59" s="261"/>
      <c r="D59" s="261"/>
      <c r="E59" s="261"/>
      <c r="F59" s="262"/>
    </row>
    <row r="60" spans="1:8" x14ac:dyDescent="0.2">
      <c r="B60" s="260"/>
      <c r="C60" s="261"/>
      <c r="D60" s="261"/>
      <c r="E60" s="261"/>
      <c r="F60" s="262"/>
    </row>
    <row r="61" spans="1:8" x14ac:dyDescent="0.2">
      <c r="B61" s="260"/>
      <c r="C61" s="261"/>
      <c r="D61" s="261"/>
      <c r="E61" s="261"/>
      <c r="F61" s="262"/>
    </row>
    <row r="62" spans="1:8" x14ac:dyDescent="0.2">
      <c r="B62" s="260"/>
      <c r="C62" s="261"/>
      <c r="D62" s="261"/>
      <c r="E62" s="261"/>
      <c r="F62" s="262"/>
    </row>
    <row r="63" spans="1:8" x14ac:dyDescent="0.2">
      <c r="B63" s="260"/>
      <c r="C63" s="261"/>
      <c r="D63" s="261"/>
      <c r="E63" s="261"/>
      <c r="F63" s="262"/>
    </row>
    <row r="64" spans="1:8" x14ac:dyDescent="0.2">
      <c r="B64" s="260"/>
      <c r="C64" s="261"/>
      <c r="D64" s="261"/>
      <c r="E64" s="261"/>
      <c r="F64" s="262"/>
    </row>
    <row r="65" spans="2:6" x14ac:dyDescent="0.2">
      <c r="B65" s="260"/>
      <c r="C65" s="261"/>
      <c r="D65" s="261"/>
      <c r="E65" s="261"/>
      <c r="F65" s="262"/>
    </row>
    <row r="66" spans="2:6" x14ac:dyDescent="0.2">
      <c r="B66" s="260"/>
      <c r="C66" s="261"/>
      <c r="D66" s="261"/>
      <c r="E66" s="261"/>
      <c r="F66" s="262"/>
    </row>
    <row r="67" spans="2:6" x14ac:dyDescent="0.2">
      <c r="B67" s="260"/>
      <c r="C67" s="261"/>
      <c r="D67" s="261"/>
      <c r="E67" s="261"/>
      <c r="F67" s="262"/>
    </row>
    <row r="68" spans="2:6" x14ac:dyDescent="0.2">
      <c r="B68" s="260"/>
      <c r="C68" s="261"/>
      <c r="D68" s="261"/>
      <c r="E68" s="261"/>
      <c r="F68" s="262"/>
    </row>
    <row r="69" spans="2:6" ht="12.75" thickBot="1" x14ac:dyDescent="0.25">
      <c r="B69" s="265" t="s">
        <v>426</v>
      </c>
      <c r="C69" s="263"/>
      <c r="D69" s="263"/>
      <c r="E69" s="263"/>
      <c r="F69" s="264"/>
    </row>
  </sheetData>
  <sheetProtection password="958F" sheet="1" objects="1" scenarios="1" formatColumns="0" formatRows="0"/>
  <mergeCells count="15">
    <mergeCell ref="B44:F44"/>
    <mergeCell ref="E54:F54"/>
    <mergeCell ref="B54:D54"/>
    <mergeCell ref="B1:F1"/>
    <mergeCell ref="B3:F3"/>
    <mergeCell ref="B21:F21"/>
    <mergeCell ref="B31:F31"/>
    <mergeCell ref="B45:C45"/>
    <mergeCell ref="E45:F45"/>
    <mergeCell ref="B46:C46"/>
    <mergeCell ref="E46:F46"/>
    <mergeCell ref="B42:F42"/>
    <mergeCell ref="B41:F41"/>
    <mergeCell ref="B53:D53"/>
    <mergeCell ref="E53:F53"/>
  </mergeCells>
  <conditionalFormatting sqref="E54 F11">
    <cfRule type="cellIs" dxfId="198" priority="50" operator="equal">
      <formula>"SUMMARY TAB INCOMPLETE"</formula>
    </cfRule>
  </conditionalFormatting>
  <conditionalFormatting sqref="E54 F11">
    <cfRule type="beginsWith" dxfId="197" priority="48" stopIfTrue="1" operator="beginsWith" text="SUMMARY TAB">
      <formula>LEFT(E11,11)="SUMMARY TAB"</formula>
    </cfRule>
  </conditionalFormatting>
  <conditionalFormatting sqref="J13:J14">
    <cfRule type="beginsWith" dxfId="196" priority="43" operator="beginsWith" text="Enquire">
      <formula>LEFT(J13,7)="Enquire"</formula>
    </cfRule>
    <cfRule type="beginsWith" dxfId="195" priority="44" operator="beginsWith" text="SELECT">
      <formula>LEFT(J13,6)="SELECT"</formula>
    </cfRule>
  </conditionalFormatting>
  <conditionalFormatting sqref="B15:B19">
    <cfRule type="expression" dxfId="194" priority="23">
      <formula>C15=""</formula>
    </cfRule>
  </conditionalFormatting>
  <conditionalFormatting sqref="B13:B14">
    <cfRule type="expression" dxfId="193" priority="19">
      <formula>$C$13=""</formula>
    </cfRule>
  </conditionalFormatting>
  <conditionalFormatting sqref="B11">
    <cfRule type="expression" dxfId="192" priority="18">
      <formula>C11=""</formula>
    </cfRule>
  </conditionalFormatting>
  <conditionalFormatting sqref="B5:B7">
    <cfRule type="expression" dxfId="191" priority="17">
      <formula>C5=""</formula>
    </cfRule>
  </conditionalFormatting>
  <conditionalFormatting sqref="E5:E7">
    <cfRule type="expression" dxfId="190" priority="16">
      <formula>F5=""</formula>
    </cfRule>
  </conditionalFormatting>
  <conditionalFormatting sqref="B21:F21 B22:B29 E22:E27">
    <cfRule type="expression" dxfId="189" priority="58">
      <formula>$C$23=""</formula>
    </cfRule>
  </conditionalFormatting>
  <conditionalFormatting sqref="F14">
    <cfRule type="beginsWith" dxfId="188" priority="12" operator="beginsWith" text="Enquire">
      <formula>LEFT(F14,7)="Enquire"</formula>
    </cfRule>
    <cfRule type="beginsWith" dxfId="187" priority="13" operator="beginsWith" text="Select">
      <formula>LEFT(F14,6)="Select"</formula>
    </cfRule>
  </conditionalFormatting>
  <conditionalFormatting sqref="F15">
    <cfRule type="beginsWith" dxfId="186" priority="10" operator="beginsWith" text="Enquire">
      <formula>LEFT(F15,7)="Enquire"</formula>
    </cfRule>
    <cfRule type="beginsWith" dxfId="185" priority="11" operator="beginsWith" text="Select">
      <formula>LEFT(F15,6)="Select"</formula>
    </cfRule>
  </conditionalFormatting>
  <conditionalFormatting sqref="F14">
    <cfRule type="beginsWith" dxfId="184" priority="8" operator="beginsWith" text="Enquire">
      <formula>LEFT(F14,7)="Enquire"</formula>
    </cfRule>
    <cfRule type="beginsWith" dxfId="183" priority="9" operator="beginsWith" text="Select">
      <formula>LEFT(F14,6)="Select"</formula>
    </cfRule>
  </conditionalFormatting>
  <conditionalFormatting sqref="B19">
    <cfRule type="expression" dxfId="182" priority="2">
      <formula>C19=""</formula>
    </cfRule>
  </conditionalFormatting>
  <conditionalFormatting sqref="E53">
    <cfRule type="cellIs" dxfId="181" priority="1" operator="equal">
      <formula>"SUMMARY TAB INCOMPLETE"</formula>
    </cfRule>
  </conditionalFormatting>
  <dataValidations xWindow="1139" yWindow="362" count="18">
    <dataValidation type="list" allowBlank="1" showInputMessage="1" showErrorMessage="1" sqref="B983000 B917464 B851928 B786392 B720856 B655320 B589784 B524248 B458712 B393176 B327640 B262104 B196568 B131032 B65496 C983023 C917487 C851951 C786415 C720879 C655343 C589807 C524271 C458735 C393199 C327663 C262127 C196591 C131055 C65519 WVL983027 WVK983004 WLO983004 WBS983004 VRW983004 VIA983004 UYE983004 UOI983004 UEM983004 TUQ983004 TKU983004 TAY983004 SRC983004 SHG983004 RXK983004 RNO983004 RDS983004 QTW983004 QKA983004 QAE983004 PQI983004 PGM983004 OWQ983004 OMU983004 OCY983004 NTC983004 NJG983004 MZK983004 MPO983004 MFS983004 LVW983004 LMA983004 LCE983004 KSI983004 KIM983004 JYQ983004 JOU983004 JEY983004 IVC983004 ILG983004 IBK983004 HRO983004 HHS983004 GXW983004 GOA983004 GEE983004 FUI983004 FKM983004 FAQ983004 EQU983004 EGY983004 DXC983004 DNG983004 DDK983004 CTO983004 CJS983004 BZW983004 BQA983004 BGE983004 AWI983004 AMM983004 ACQ983004 SU983004 IY983004 WVK917468 WLO917468 WBS917468 VRW917468 VIA917468 UYE917468 UOI917468 UEM917468 TUQ917468 TKU917468 TAY917468 SRC917468 SHG917468 RXK917468 RNO917468 RDS917468 QTW917468 QKA917468 QAE917468 PQI917468 PGM917468 OWQ917468 OMU917468 OCY917468 NTC917468 NJG917468 MZK917468 MPO917468 MFS917468 LVW917468 LMA917468 LCE917468 KSI917468 KIM917468 JYQ917468 JOU917468 JEY917468 IVC917468 ILG917468 IBK917468 HRO917468 HHS917468 GXW917468 GOA917468 GEE917468 FUI917468 FKM917468 FAQ917468 EQU917468 EGY917468 DXC917468 DNG917468 DDK917468 CTO917468 CJS917468 BZW917468 BQA917468 BGE917468 AWI917468 AMM917468 ACQ917468 SU917468 IY917468 WVK851932 WLO851932 WBS851932 VRW851932 VIA851932 UYE851932 UOI851932 UEM851932 TUQ851932 TKU851932 TAY851932 SRC851932 SHG851932 RXK851932 RNO851932 RDS851932 QTW851932 QKA851932 QAE851932 PQI851932 PGM851932 OWQ851932 OMU851932 OCY851932 NTC851932 NJG851932 MZK851932 MPO851932 MFS851932 LVW851932 LMA851932 LCE851932 KSI851932 KIM851932 JYQ851932 JOU851932 JEY851932 IVC851932 ILG851932 IBK851932 HRO851932 HHS851932 GXW851932 GOA851932 GEE851932 FUI851932 FKM851932 FAQ851932 EQU851932 EGY851932 DXC851932 DNG851932 DDK851932 CTO851932 CJS851932 BZW851932 BQA851932 BGE851932 AWI851932 AMM851932 ACQ851932 SU851932 IY851932 WVK786396 WLO786396 WBS786396 VRW786396 VIA786396 UYE786396 UOI786396 UEM786396 TUQ786396 TKU786396 TAY786396 SRC786396 SHG786396 RXK786396 RNO786396 RDS786396 QTW786396 QKA786396 QAE786396 PQI786396 PGM786396 OWQ786396 OMU786396 OCY786396 NTC786396 NJG786396 MZK786396 MPO786396 MFS786396 LVW786396 LMA786396 LCE786396 KSI786396 KIM786396 JYQ786396 JOU786396 JEY786396 IVC786396 ILG786396 IBK786396 HRO786396 HHS786396 GXW786396 GOA786396 GEE786396 FUI786396 FKM786396 FAQ786396 EQU786396 EGY786396 DXC786396 DNG786396 DDK786396 CTO786396 CJS786396 BZW786396 BQA786396 BGE786396 AWI786396 AMM786396 ACQ786396 SU786396 IY786396 WVK720860 WLO720860 WBS720860 VRW720860 VIA720860 UYE720860 UOI720860 UEM720860 TUQ720860 TKU720860 TAY720860 SRC720860 SHG720860 RXK720860 RNO720860 RDS720860 QTW720860 QKA720860 QAE720860 PQI720860 PGM720860 OWQ720860 OMU720860 OCY720860 NTC720860 NJG720860 MZK720860 MPO720860 MFS720860 LVW720860 LMA720860 LCE720860 KSI720860 KIM720860 JYQ720860 JOU720860 JEY720860 IVC720860 ILG720860 IBK720860 HRO720860 HHS720860 GXW720860 GOA720860 GEE720860 FUI720860 FKM720860 FAQ720860 EQU720860 EGY720860 DXC720860 DNG720860 DDK720860 CTO720860 CJS720860 BZW720860 BQA720860 BGE720860 AWI720860 AMM720860 ACQ720860 SU720860 IY720860 WVK655324 WLO655324 WBS655324 VRW655324 VIA655324 UYE655324 UOI655324 UEM655324 TUQ655324 TKU655324 TAY655324 SRC655324 SHG655324 RXK655324 RNO655324 RDS655324 QTW655324 QKA655324 QAE655324 PQI655324 PGM655324 OWQ655324 OMU655324 OCY655324 NTC655324 NJG655324 MZK655324 MPO655324 MFS655324 LVW655324 LMA655324 LCE655324 KSI655324 KIM655324 JYQ655324 JOU655324 JEY655324 IVC655324 ILG655324 IBK655324 HRO655324 HHS655324 GXW655324 GOA655324 GEE655324 FUI655324 FKM655324 FAQ655324 EQU655324 EGY655324 DXC655324 DNG655324 DDK655324 CTO655324 CJS655324 BZW655324 BQA655324 BGE655324 AWI655324 AMM655324 ACQ655324 SU655324 IY655324 WVK589788 WLO589788 WBS589788 VRW589788 VIA589788 UYE589788 UOI589788 UEM589788 TUQ589788 TKU589788 TAY589788 SRC589788 SHG589788 RXK589788 RNO589788 RDS589788 QTW589788 QKA589788 QAE589788 PQI589788 PGM589788 OWQ589788 OMU589788 OCY589788 NTC589788 NJG589788 MZK589788 MPO589788 MFS589788 LVW589788 LMA589788 LCE589788 KSI589788 KIM589788 JYQ589788 JOU589788 JEY589788 IVC589788 ILG589788 IBK589788 HRO589788 HHS589788 GXW589788 GOA589788 GEE589788 FUI589788 FKM589788 FAQ589788 EQU589788 EGY589788 DXC589788 DNG589788 DDK589788 CTO589788 CJS589788 BZW589788 BQA589788 BGE589788 AWI589788 AMM589788 ACQ589788 SU589788 IY589788 WVK524252 WLO524252 WBS524252 VRW524252 VIA524252 UYE524252 UOI524252 UEM524252 TUQ524252 TKU524252 TAY524252 SRC524252 SHG524252 RXK524252 RNO524252 RDS524252 QTW524252 QKA524252 QAE524252 PQI524252 PGM524252 OWQ524252 OMU524252 OCY524252 NTC524252 NJG524252 MZK524252 MPO524252 MFS524252 LVW524252 LMA524252 LCE524252 KSI524252 KIM524252 JYQ524252 JOU524252 JEY524252 IVC524252 ILG524252 IBK524252 HRO524252 HHS524252 GXW524252 GOA524252 GEE524252 FUI524252 FKM524252 FAQ524252 EQU524252 EGY524252 DXC524252 DNG524252 DDK524252 CTO524252 CJS524252 BZW524252 BQA524252 BGE524252 AWI524252 AMM524252 ACQ524252 SU524252 IY524252 WVK458716 WLO458716 WBS458716 VRW458716 VIA458716 UYE458716 UOI458716 UEM458716 TUQ458716 TKU458716 TAY458716 SRC458716 SHG458716 RXK458716 RNO458716 RDS458716 QTW458716 QKA458716 QAE458716 PQI458716 PGM458716 OWQ458716 OMU458716 OCY458716 NTC458716 NJG458716 MZK458716 MPO458716 MFS458716 LVW458716 LMA458716 LCE458716 KSI458716 KIM458716 JYQ458716 JOU458716 JEY458716 IVC458716 ILG458716 IBK458716 HRO458716 HHS458716 GXW458716 GOA458716 GEE458716 FUI458716 FKM458716 FAQ458716 EQU458716 EGY458716 DXC458716 DNG458716 DDK458716 CTO458716 CJS458716 BZW458716 BQA458716 BGE458716 AWI458716 AMM458716 ACQ458716 SU458716 IY458716 WVK393180 WLO393180 WBS393180 VRW393180 VIA393180 UYE393180 UOI393180 UEM393180 TUQ393180 TKU393180 TAY393180 SRC393180 SHG393180 RXK393180 RNO393180 RDS393180 QTW393180 QKA393180 QAE393180 PQI393180 PGM393180 OWQ393180 OMU393180 OCY393180 NTC393180 NJG393180 MZK393180 MPO393180 MFS393180 LVW393180 LMA393180 LCE393180 KSI393180 KIM393180 JYQ393180 JOU393180 JEY393180 IVC393180 ILG393180 IBK393180 HRO393180 HHS393180 GXW393180 GOA393180 GEE393180 FUI393180 FKM393180 FAQ393180 EQU393180 EGY393180 DXC393180 DNG393180 DDK393180 CTO393180 CJS393180 BZW393180 BQA393180 BGE393180 AWI393180 AMM393180 ACQ393180 SU393180 IY393180 WVK327644 WLO327644 WBS327644 VRW327644 VIA327644 UYE327644 UOI327644 UEM327644 TUQ327644 TKU327644 TAY327644 SRC327644 SHG327644 RXK327644 RNO327644 RDS327644 QTW327644 QKA327644 QAE327644 PQI327644 PGM327644 OWQ327644 OMU327644 OCY327644 NTC327644 NJG327644 MZK327644 MPO327644 MFS327644 LVW327644 LMA327644 LCE327644 KSI327644 KIM327644 JYQ327644 JOU327644 JEY327644 IVC327644 ILG327644 IBK327644 HRO327644 HHS327644 GXW327644 GOA327644 GEE327644 FUI327644 FKM327644 FAQ327644 EQU327644 EGY327644 DXC327644 DNG327644 DDK327644 CTO327644 CJS327644 BZW327644 BQA327644 BGE327644 AWI327644 AMM327644 ACQ327644 SU327644 IY327644 WVK262108 WLO262108 WBS262108 VRW262108 VIA262108 UYE262108 UOI262108 UEM262108 TUQ262108 TKU262108 TAY262108 SRC262108 SHG262108 RXK262108 RNO262108 RDS262108 QTW262108 QKA262108 QAE262108 PQI262108 PGM262108 OWQ262108 OMU262108 OCY262108 NTC262108 NJG262108 MZK262108 MPO262108 MFS262108 LVW262108 LMA262108 LCE262108 KSI262108 KIM262108 JYQ262108 JOU262108 JEY262108 IVC262108 ILG262108 IBK262108 HRO262108 HHS262108 GXW262108 GOA262108 GEE262108 FUI262108 FKM262108 FAQ262108 EQU262108 EGY262108 DXC262108 DNG262108 DDK262108 CTO262108 CJS262108 BZW262108 BQA262108 BGE262108 AWI262108 AMM262108 ACQ262108 SU262108 IY262108 WVK196572 WLO196572 WBS196572 VRW196572 VIA196572 UYE196572 UOI196572 UEM196572 TUQ196572 TKU196572 TAY196572 SRC196572 SHG196572 RXK196572 RNO196572 RDS196572 QTW196572 QKA196572 QAE196572 PQI196572 PGM196572 OWQ196572 OMU196572 OCY196572 NTC196572 NJG196572 MZK196572 MPO196572 MFS196572 LVW196572 LMA196572 LCE196572 KSI196572 KIM196572 JYQ196572 JOU196572 JEY196572 IVC196572 ILG196572 IBK196572 HRO196572 HHS196572 GXW196572 GOA196572 GEE196572 FUI196572 FKM196572 FAQ196572 EQU196572 EGY196572 DXC196572 DNG196572 DDK196572 CTO196572 CJS196572 BZW196572 BQA196572 BGE196572 AWI196572 AMM196572 ACQ196572 SU196572 IY196572 WVK131036 WLO131036 WBS131036 VRW131036 VIA131036 UYE131036 UOI131036 UEM131036 TUQ131036 TKU131036 TAY131036 SRC131036 SHG131036 RXK131036 RNO131036 RDS131036 QTW131036 QKA131036 QAE131036 PQI131036 PGM131036 OWQ131036 OMU131036 OCY131036 NTC131036 NJG131036 MZK131036 MPO131036 MFS131036 LVW131036 LMA131036 LCE131036 KSI131036 KIM131036 JYQ131036 JOU131036 JEY131036 IVC131036 ILG131036 IBK131036 HRO131036 HHS131036 GXW131036 GOA131036 GEE131036 FUI131036 FKM131036 FAQ131036 EQU131036 EGY131036 DXC131036 DNG131036 DDK131036 CTO131036 CJS131036 BZW131036 BQA131036 BGE131036 AWI131036 AMM131036 ACQ131036 SU131036 IY131036 WVK65500 WLO65500 WBS65500 VRW65500 VIA65500 UYE65500 UOI65500 UEM65500 TUQ65500 TKU65500 TAY65500 SRC65500 SHG65500 RXK65500 RNO65500 RDS65500 QTW65500 QKA65500 QAE65500 PQI65500 PGM65500 OWQ65500 OMU65500 OCY65500 NTC65500 NJG65500 MZK65500 MPO65500 MFS65500 LVW65500 LMA65500 LCE65500 KSI65500 KIM65500 JYQ65500 JOU65500 JEY65500 IVC65500 ILG65500 IBK65500 HRO65500 HHS65500 GXW65500 GOA65500 GEE65500 FUI65500 FKM65500 FAQ65500 EQU65500 EGY65500 DXC65500 DNG65500 DDK65500 CTO65500 CJS65500 BZW65500 BQA65500 BGE65500 AWI65500 AMM65500 ACQ65500 SU65500 IY65500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formula1>#REF!</formula1>
    </dataValidation>
    <dataValidation allowBlank="1" showInputMessage="1" showErrorMessage="1" promptTitle="Restricted:" prompt="Invoice number is calculated automatically once all fields have been completed.  " sqref="F11"/>
    <dataValidation allowBlank="1" showInputMessage="1" showErrorMessage="1" promptTitle="Instructions:" prompt="Insert bank details for the account in which wire transfer should be received.  Details should agree to contract." sqref="F30 C30"/>
    <dataValidation allowBlank="1" showInputMessage="1" showErrorMessage="1" promptTitle="Instructions:" prompt="Insert requestor's name as it appears on the IGC contract." sqref="C11"/>
    <dataValidation type="list" allowBlank="1" showInputMessage="1" showErrorMessage="1" promptTitle="Instructions:" prompt="Select Programme, Country/Research Area and Position from the drop down menus.  " sqref="F5">
      <formula1>Programme_List</formula1>
    </dataValidation>
    <dataValidation type="list" allowBlank="1" showInputMessage="1" showErrorMessage="1" promptTitle="Instructions:" prompt="Select Programme, Country/Research Area, and Position from the drop down menus. " sqref="F6">
      <formula1>IF($F$5="Country Programme",Country_List,Thematic_List)</formula1>
    </dataValidation>
    <dataValidation type="list" allowBlank="1" showInputMessage="1" showErrorMessage="1" promptTitle="Instructions:" prompt="Select Programme, Country/Research Area and Position from the drop down menus.  " sqref="F7">
      <formula1>IF($F$5="Research Programme",RP_Position_List,Position_List)</formula1>
    </dataValidation>
    <dataValidation allowBlank="1" showInputMessage="1" showErrorMessage="1" promptTitle="Instructions:" prompt="Add additional information in this section, such as special instructions for processing payment, etc." sqref="B41:B42 C42:F42"/>
    <dataValidation allowBlank="1" showInputMessage="1" showErrorMessage="1" promptTitle="Instructions:" prompt="Insert requestor's current address." sqref="C13:C18"/>
    <dataValidation allowBlank="1" showInputMessage="1" showErrorMessage="1" promptTitle="Instructions:" prompt="Not all bank numbers are necessary.  Confirm with your bank which details are needed; insert bank details for the intermediary account if necessary.  Details should agree to contract." sqref="F32:F37"/>
    <dataValidation allowBlank="1" showInputMessage="1" showErrorMessage="1" promptTitle="Instructions:" prompt="Insert bank details for the intermediary account, if necessary.  Details should agree to contract." sqref="C32:C39"/>
    <dataValidation allowBlank="1" showInputMessage="1" showErrorMessage="1" promptTitle="Instructions:" prompt="Not all bank numbers are necessary.  Confirm with your bank which details are needed; insert bank details for the intermediary account if necessary.  Details should agree to contract.  Title cells will remain red until bank details are included." sqref="F22:F27"/>
    <dataValidation type="list" allowBlank="1" showInputMessage="1" showErrorMessage="1" errorTitle="Restricted cell:" error="You must type in a date in any format or select a date from the drop-down menu.  Dates before 2011 will not be accepted." promptTitle="Instructions:" prompt="Select date from drop-down or type date manually." sqref="C5:C7">
      <formula1>Date_List</formula1>
    </dataValidation>
    <dataValidation allowBlank="1" showInputMessage="1" showErrorMessage="1" promptTitle="To email:" prompt="Copy and paste the link into your email client by selecting the cell, holding the CTRL key and pressing 'C'.  Then, place your cursor in your email application's 'To:' line, hold the CTRL key and press 'V'." sqref="F14:F15"/>
    <dataValidation operator="greaterThan" allowBlank="1" showInputMessage="1" showErrorMessage="1" sqref="F51 C51"/>
    <dataValidation allowBlank="1" showInputMessage="1" showErrorMessage="1" promptTitle="Instructions:" prompt="Insert bank details for the account in which wire transfer should be received.  Details should agree to contract.  Title cells will remain red until account number and bank details are included." sqref="C22:C29"/>
    <dataValidation allowBlank="1" showInputMessage="1" showErrorMessage="1" promptTitle="To Email:" prompt="Either click the link, or copy and paste the link into your email client by: selecting the cell, holding the CTRL key and pressing 'C'.  Then, place your cursor in your email application's 'To:' line, hold the CTRL key and press 'V'." sqref="F13"/>
    <dataValidation allowBlank="1" showInputMessage="1" showErrorMessage="1" promptTitle="Instructions:" prompt="Insert requestor's current email address. Remittance advice notes will be sent to this address." sqref="C19"/>
  </dataValidations>
  <hyperlinks>
    <hyperlink ref="J14" r:id="rId1" display="igcpayments@kpmg.co.ke"/>
    <hyperlink ref="F13" r:id="rId2"/>
  </hyperlinks>
  <pageMargins left="0.27" right="0.25" top="0.24" bottom="0.31" header="0.25" footer="0.3"/>
  <pageSetup paperSize="9" scale="90" orientation="portrait"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Y52"/>
  <sheetViews>
    <sheetView view="pageBreakPreview" zoomScaleNormal="100" zoomScaleSheetLayoutView="100" workbookViewId="0">
      <selection activeCell="Y17" sqref="Y17"/>
    </sheetView>
  </sheetViews>
  <sheetFormatPr defaultColWidth="8.85546875" defaultRowHeight="12" outlineLevelRow="1" outlineLevelCol="1" x14ac:dyDescent="0.2"/>
  <cols>
    <col min="1" max="1" width="2.28515625" style="5" customWidth="1"/>
    <col min="2" max="2" width="15.42578125" style="5" hidden="1" customWidth="1" outlineLevel="1"/>
    <col min="3" max="3" width="9" style="5" hidden="1" customWidth="1" outlineLevel="1"/>
    <col min="4" max="4" width="11.140625" style="5" hidden="1" customWidth="1" outlineLevel="1"/>
    <col min="5" max="6" width="16.7109375" style="5" hidden="1" customWidth="1" outlineLevel="1"/>
    <col min="7" max="16" width="9" style="5" hidden="1" customWidth="1" outlineLevel="1"/>
    <col min="17" max="17" width="9.42578125" style="5" hidden="1" customWidth="1" outlineLevel="1"/>
    <col min="18" max="23" width="9" style="5" hidden="1" customWidth="1" outlineLevel="1"/>
    <col min="24" max="24" width="12.42578125" style="5" hidden="1" customWidth="1" outlineLevel="1"/>
    <col min="25" max="25" width="21.7109375" style="5" customWidth="1" collapsed="1"/>
    <col min="26" max="26" width="23.85546875" style="5" customWidth="1"/>
    <col min="27" max="27" width="25" style="5" customWidth="1"/>
    <col min="28" max="28" width="9.7109375" style="5" customWidth="1"/>
    <col min="29" max="29" width="12.42578125" style="5" customWidth="1"/>
    <col min="30" max="30" width="12.28515625" style="8" customWidth="1"/>
    <col min="31" max="31" width="13.42578125" style="5" customWidth="1"/>
    <col min="32" max="32" width="9" style="5" customWidth="1"/>
    <col min="33" max="33" width="29.7109375" style="5" customWidth="1"/>
    <col min="34" max="34" width="1.28515625" style="5" customWidth="1"/>
    <col min="35" max="281" width="8.85546875" style="5"/>
    <col min="282" max="282" width="51" style="5" customWidth="1"/>
    <col min="283" max="283" width="29.42578125" style="5" customWidth="1"/>
    <col min="284" max="284" width="27.7109375" style="5" bestFit="1" customWidth="1"/>
    <col min="285" max="285" width="24.42578125" style="5" customWidth="1"/>
    <col min="286" max="286" width="12.7109375" style="5" customWidth="1"/>
    <col min="287" max="537" width="8.85546875" style="5"/>
    <col min="538" max="538" width="51" style="5" customWidth="1"/>
    <col min="539" max="539" width="29.42578125" style="5" customWidth="1"/>
    <col min="540" max="540" width="27.7109375" style="5" bestFit="1" customWidth="1"/>
    <col min="541" max="541" width="24.42578125" style="5" customWidth="1"/>
    <col min="542" max="542" width="12.7109375" style="5" customWidth="1"/>
    <col min="543" max="793" width="8.85546875" style="5"/>
    <col min="794" max="794" width="51" style="5" customWidth="1"/>
    <col min="795" max="795" width="29.42578125" style="5" customWidth="1"/>
    <col min="796" max="796" width="27.7109375" style="5" bestFit="1" customWidth="1"/>
    <col min="797" max="797" width="24.42578125" style="5" customWidth="1"/>
    <col min="798" max="798" width="12.7109375" style="5" customWidth="1"/>
    <col min="799" max="1049" width="8.85546875" style="5"/>
    <col min="1050" max="1050" width="51" style="5" customWidth="1"/>
    <col min="1051" max="1051" width="29.42578125" style="5" customWidth="1"/>
    <col min="1052" max="1052" width="27.7109375" style="5" bestFit="1" customWidth="1"/>
    <col min="1053" max="1053" width="24.42578125" style="5" customWidth="1"/>
    <col min="1054" max="1054" width="12.7109375" style="5" customWidth="1"/>
    <col min="1055" max="1305" width="8.85546875" style="5"/>
    <col min="1306" max="1306" width="51" style="5" customWidth="1"/>
    <col min="1307" max="1307" width="29.42578125" style="5" customWidth="1"/>
    <col min="1308" max="1308" width="27.7109375" style="5" bestFit="1" customWidth="1"/>
    <col min="1309" max="1309" width="24.42578125" style="5" customWidth="1"/>
    <col min="1310" max="1310" width="12.7109375" style="5" customWidth="1"/>
    <col min="1311" max="1561" width="8.85546875" style="5"/>
    <col min="1562" max="1562" width="51" style="5" customWidth="1"/>
    <col min="1563" max="1563" width="29.42578125" style="5" customWidth="1"/>
    <col min="1564" max="1564" width="27.7109375" style="5" bestFit="1" customWidth="1"/>
    <col min="1565" max="1565" width="24.42578125" style="5" customWidth="1"/>
    <col min="1566" max="1566" width="12.7109375" style="5" customWidth="1"/>
    <col min="1567" max="1817" width="8.85546875" style="5"/>
    <col min="1818" max="1818" width="51" style="5" customWidth="1"/>
    <col min="1819" max="1819" width="29.42578125" style="5" customWidth="1"/>
    <col min="1820" max="1820" width="27.7109375" style="5" bestFit="1" customWidth="1"/>
    <col min="1821" max="1821" width="24.42578125" style="5" customWidth="1"/>
    <col min="1822" max="1822" width="12.7109375" style="5" customWidth="1"/>
    <col min="1823" max="2073" width="8.85546875" style="5"/>
    <col min="2074" max="2074" width="51" style="5" customWidth="1"/>
    <col min="2075" max="2075" width="29.42578125" style="5" customWidth="1"/>
    <col min="2076" max="2076" width="27.7109375" style="5" bestFit="1" customWidth="1"/>
    <col min="2077" max="2077" width="24.42578125" style="5" customWidth="1"/>
    <col min="2078" max="2078" width="12.7109375" style="5" customWidth="1"/>
    <col min="2079" max="2329" width="8.85546875" style="5"/>
    <col min="2330" max="2330" width="51" style="5" customWidth="1"/>
    <col min="2331" max="2331" width="29.42578125" style="5" customWidth="1"/>
    <col min="2332" max="2332" width="27.7109375" style="5" bestFit="1" customWidth="1"/>
    <col min="2333" max="2333" width="24.42578125" style="5" customWidth="1"/>
    <col min="2334" max="2334" width="12.7109375" style="5" customWidth="1"/>
    <col min="2335" max="2585" width="8.85546875" style="5"/>
    <col min="2586" max="2586" width="51" style="5" customWidth="1"/>
    <col min="2587" max="2587" width="29.42578125" style="5" customWidth="1"/>
    <col min="2588" max="2588" width="27.7109375" style="5" bestFit="1" customWidth="1"/>
    <col min="2589" max="2589" width="24.42578125" style="5" customWidth="1"/>
    <col min="2590" max="2590" width="12.7109375" style="5" customWidth="1"/>
    <col min="2591" max="2841" width="8.85546875" style="5"/>
    <col min="2842" max="2842" width="51" style="5" customWidth="1"/>
    <col min="2843" max="2843" width="29.42578125" style="5" customWidth="1"/>
    <col min="2844" max="2844" width="27.7109375" style="5" bestFit="1" customWidth="1"/>
    <col min="2845" max="2845" width="24.42578125" style="5" customWidth="1"/>
    <col min="2846" max="2846" width="12.7109375" style="5" customWidth="1"/>
    <col min="2847" max="3097" width="8.85546875" style="5"/>
    <col min="3098" max="3098" width="51" style="5" customWidth="1"/>
    <col min="3099" max="3099" width="29.42578125" style="5" customWidth="1"/>
    <col min="3100" max="3100" width="27.7109375" style="5" bestFit="1" customWidth="1"/>
    <col min="3101" max="3101" width="24.42578125" style="5" customWidth="1"/>
    <col min="3102" max="3102" width="12.7109375" style="5" customWidth="1"/>
    <col min="3103" max="3353" width="8.85546875" style="5"/>
    <col min="3354" max="3354" width="51" style="5" customWidth="1"/>
    <col min="3355" max="3355" width="29.42578125" style="5" customWidth="1"/>
    <col min="3356" max="3356" width="27.7109375" style="5" bestFit="1" customWidth="1"/>
    <col min="3357" max="3357" width="24.42578125" style="5" customWidth="1"/>
    <col min="3358" max="3358" width="12.7109375" style="5" customWidth="1"/>
    <col min="3359" max="3609" width="8.85546875" style="5"/>
    <col min="3610" max="3610" width="51" style="5" customWidth="1"/>
    <col min="3611" max="3611" width="29.42578125" style="5" customWidth="1"/>
    <col min="3612" max="3612" width="27.7109375" style="5" bestFit="1" customWidth="1"/>
    <col min="3613" max="3613" width="24.42578125" style="5" customWidth="1"/>
    <col min="3614" max="3614" width="12.7109375" style="5" customWidth="1"/>
    <col min="3615" max="3865" width="8.85546875" style="5"/>
    <col min="3866" max="3866" width="51" style="5" customWidth="1"/>
    <col min="3867" max="3867" width="29.42578125" style="5" customWidth="1"/>
    <col min="3868" max="3868" width="27.7109375" style="5" bestFit="1" customWidth="1"/>
    <col min="3869" max="3869" width="24.42578125" style="5" customWidth="1"/>
    <col min="3870" max="3870" width="12.7109375" style="5" customWidth="1"/>
    <col min="3871" max="4121" width="8.85546875" style="5"/>
    <col min="4122" max="4122" width="51" style="5" customWidth="1"/>
    <col min="4123" max="4123" width="29.42578125" style="5" customWidth="1"/>
    <col min="4124" max="4124" width="27.7109375" style="5" bestFit="1" customWidth="1"/>
    <col min="4125" max="4125" width="24.42578125" style="5" customWidth="1"/>
    <col min="4126" max="4126" width="12.7109375" style="5" customWidth="1"/>
    <col min="4127" max="4377" width="8.85546875" style="5"/>
    <col min="4378" max="4378" width="51" style="5" customWidth="1"/>
    <col min="4379" max="4379" width="29.42578125" style="5" customWidth="1"/>
    <col min="4380" max="4380" width="27.7109375" style="5" bestFit="1" customWidth="1"/>
    <col min="4381" max="4381" width="24.42578125" style="5" customWidth="1"/>
    <col min="4382" max="4382" width="12.7109375" style="5" customWidth="1"/>
    <col min="4383" max="4633" width="8.85546875" style="5"/>
    <col min="4634" max="4634" width="51" style="5" customWidth="1"/>
    <col min="4635" max="4635" width="29.42578125" style="5" customWidth="1"/>
    <col min="4636" max="4636" width="27.7109375" style="5" bestFit="1" customWidth="1"/>
    <col min="4637" max="4637" width="24.42578125" style="5" customWidth="1"/>
    <col min="4638" max="4638" width="12.7109375" style="5" customWidth="1"/>
    <col min="4639" max="4889" width="8.85546875" style="5"/>
    <col min="4890" max="4890" width="51" style="5" customWidth="1"/>
    <col min="4891" max="4891" width="29.42578125" style="5" customWidth="1"/>
    <col min="4892" max="4892" width="27.7109375" style="5" bestFit="1" customWidth="1"/>
    <col min="4893" max="4893" width="24.42578125" style="5" customWidth="1"/>
    <col min="4894" max="4894" width="12.7109375" style="5" customWidth="1"/>
    <col min="4895" max="5145" width="8.85546875" style="5"/>
    <col min="5146" max="5146" width="51" style="5" customWidth="1"/>
    <col min="5147" max="5147" width="29.42578125" style="5" customWidth="1"/>
    <col min="5148" max="5148" width="27.7109375" style="5" bestFit="1" customWidth="1"/>
    <col min="5149" max="5149" width="24.42578125" style="5" customWidth="1"/>
    <col min="5150" max="5150" width="12.7109375" style="5" customWidth="1"/>
    <col min="5151" max="5401" width="8.85546875" style="5"/>
    <col min="5402" max="5402" width="51" style="5" customWidth="1"/>
    <col min="5403" max="5403" width="29.42578125" style="5" customWidth="1"/>
    <col min="5404" max="5404" width="27.7109375" style="5" bestFit="1" customWidth="1"/>
    <col min="5405" max="5405" width="24.42578125" style="5" customWidth="1"/>
    <col min="5406" max="5406" width="12.7109375" style="5" customWidth="1"/>
    <col min="5407" max="5657" width="8.85546875" style="5"/>
    <col min="5658" max="5658" width="51" style="5" customWidth="1"/>
    <col min="5659" max="5659" width="29.42578125" style="5" customWidth="1"/>
    <col min="5660" max="5660" width="27.7109375" style="5" bestFit="1" customWidth="1"/>
    <col min="5661" max="5661" width="24.42578125" style="5" customWidth="1"/>
    <col min="5662" max="5662" width="12.7109375" style="5" customWidth="1"/>
    <col min="5663" max="5913" width="8.85546875" style="5"/>
    <col min="5914" max="5914" width="51" style="5" customWidth="1"/>
    <col min="5915" max="5915" width="29.42578125" style="5" customWidth="1"/>
    <col min="5916" max="5916" width="27.7109375" style="5" bestFit="1" customWidth="1"/>
    <col min="5917" max="5917" width="24.42578125" style="5" customWidth="1"/>
    <col min="5918" max="5918" width="12.7109375" style="5" customWidth="1"/>
    <col min="5919" max="6169" width="8.85546875" style="5"/>
    <col min="6170" max="6170" width="51" style="5" customWidth="1"/>
    <col min="6171" max="6171" width="29.42578125" style="5" customWidth="1"/>
    <col min="6172" max="6172" width="27.7109375" style="5" bestFit="1" customWidth="1"/>
    <col min="6173" max="6173" width="24.42578125" style="5" customWidth="1"/>
    <col min="6174" max="6174" width="12.7109375" style="5" customWidth="1"/>
    <col min="6175" max="6425" width="8.85546875" style="5"/>
    <col min="6426" max="6426" width="51" style="5" customWidth="1"/>
    <col min="6427" max="6427" width="29.42578125" style="5" customWidth="1"/>
    <col min="6428" max="6428" width="27.7109375" style="5" bestFit="1" customWidth="1"/>
    <col min="6429" max="6429" width="24.42578125" style="5" customWidth="1"/>
    <col min="6430" max="6430" width="12.7109375" style="5" customWidth="1"/>
    <col min="6431" max="6681" width="8.85546875" style="5"/>
    <col min="6682" max="6682" width="51" style="5" customWidth="1"/>
    <col min="6683" max="6683" width="29.42578125" style="5" customWidth="1"/>
    <col min="6684" max="6684" width="27.7109375" style="5" bestFit="1" customWidth="1"/>
    <col min="6685" max="6685" width="24.42578125" style="5" customWidth="1"/>
    <col min="6686" max="6686" width="12.7109375" style="5" customWidth="1"/>
    <col min="6687" max="6937" width="8.85546875" style="5"/>
    <col min="6938" max="6938" width="51" style="5" customWidth="1"/>
    <col min="6939" max="6939" width="29.42578125" style="5" customWidth="1"/>
    <col min="6940" max="6940" width="27.7109375" style="5" bestFit="1" customWidth="1"/>
    <col min="6941" max="6941" width="24.42578125" style="5" customWidth="1"/>
    <col min="6942" max="6942" width="12.7109375" style="5" customWidth="1"/>
    <col min="6943" max="7193" width="8.85546875" style="5"/>
    <col min="7194" max="7194" width="51" style="5" customWidth="1"/>
    <col min="7195" max="7195" width="29.42578125" style="5" customWidth="1"/>
    <col min="7196" max="7196" width="27.7109375" style="5" bestFit="1" customWidth="1"/>
    <col min="7197" max="7197" width="24.42578125" style="5" customWidth="1"/>
    <col min="7198" max="7198" width="12.7109375" style="5" customWidth="1"/>
    <col min="7199" max="7449" width="8.85546875" style="5"/>
    <col min="7450" max="7450" width="51" style="5" customWidth="1"/>
    <col min="7451" max="7451" width="29.42578125" style="5" customWidth="1"/>
    <col min="7452" max="7452" width="27.7109375" style="5" bestFit="1" customWidth="1"/>
    <col min="7453" max="7453" width="24.42578125" style="5" customWidth="1"/>
    <col min="7454" max="7454" width="12.7109375" style="5" customWidth="1"/>
    <col min="7455" max="7705" width="8.85546875" style="5"/>
    <col min="7706" max="7706" width="51" style="5" customWidth="1"/>
    <col min="7707" max="7707" width="29.42578125" style="5" customWidth="1"/>
    <col min="7708" max="7708" width="27.7109375" style="5" bestFit="1" customWidth="1"/>
    <col min="7709" max="7709" width="24.42578125" style="5" customWidth="1"/>
    <col min="7710" max="7710" width="12.7109375" style="5" customWidth="1"/>
    <col min="7711" max="7961" width="8.85546875" style="5"/>
    <col min="7962" max="7962" width="51" style="5" customWidth="1"/>
    <col min="7963" max="7963" width="29.42578125" style="5" customWidth="1"/>
    <col min="7964" max="7964" width="27.7109375" style="5" bestFit="1" customWidth="1"/>
    <col min="7965" max="7965" width="24.42578125" style="5" customWidth="1"/>
    <col min="7966" max="7966" width="12.7109375" style="5" customWidth="1"/>
    <col min="7967" max="8217" width="8.85546875" style="5"/>
    <col min="8218" max="8218" width="51" style="5" customWidth="1"/>
    <col min="8219" max="8219" width="29.42578125" style="5" customWidth="1"/>
    <col min="8220" max="8220" width="27.7109375" style="5" bestFit="1" customWidth="1"/>
    <col min="8221" max="8221" width="24.42578125" style="5" customWidth="1"/>
    <col min="8222" max="8222" width="12.7109375" style="5" customWidth="1"/>
    <col min="8223" max="8473" width="8.85546875" style="5"/>
    <col min="8474" max="8474" width="51" style="5" customWidth="1"/>
    <col min="8475" max="8475" width="29.42578125" style="5" customWidth="1"/>
    <col min="8476" max="8476" width="27.7109375" style="5" bestFit="1" customWidth="1"/>
    <col min="8477" max="8477" width="24.42578125" style="5" customWidth="1"/>
    <col min="8478" max="8478" width="12.7109375" style="5" customWidth="1"/>
    <col min="8479" max="8729" width="8.85546875" style="5"/>
    <col min="8730" max="8730" width="51" style="5" customWidth="1"/>
    <col min="8731" max="8731" width="29.42578125" style="5" customWidth="1"/>
    <col min="8732" max="8732" width="27.7109375" style="5" bestFit="1" customWidth="1"/>
    <col min="8733" max="8733" width="24.42578125" style="5" customWidth="1"/>
    <col min="8734" max="8734" width="12.7109375" style="5" customWidth="1"/>
    <col min="8735" max="8985" width="8.85546875" style="5"/>
    <col min="8986" max="8986" width="51" style="5" customWidth="1"/>
    <col min="8987" max="8987" width="29.42578125" style="5" customWidth="1"/>
    <col min="8988" max="8988" width="27.7109375" style="5" bestFit="1" customWidth="1"/>
    <col min="8989" max="8989" width="24.42578125" style="5" customWidth="1"/>
    <col min="8990" max="8990" width="12.7109375" style="5" customWidth="1"/>
    <col min="8991" max="9241" width="8.85546875" style="5"/>
    <col min="9242" max="9242" width="51" style="5" customWidth="1"/>
    <col min="9243" max="9243" width="29.42578125" style="5" customWidth="1"/>
    <col min="9244" max="9244" width="27.7109375" style="5" bestFit="1" customWidth="1"/>
    <col min="9245" max="9245" width="24.42578125" style="5" customWidth="1"/>
    <col min="9246" max="9246" width="12.7109375" style="5" customWidth="1"/>
    <col min="9247" max="9497" width="8.85546875" style="5"/>
    <col min="9498" max="9498" width="51" style="5" customWidth="1"/>
    <col min="9499" max="9499" width="29.42578125" style="5" customWidth="1"/>
    <col min="9500" max="9500" width="27.7109375" style="5" bestFit="1" customWidth="1"/>
    <col min="9501" max="9501" width="24.42578125" style="5" customWidth="1"/>
    <col min="9502" max="9502" width="12.7109375" style="5" customWidth="1"/>
    <col min="9503" max="9753" width="8.85546875" style="5"/>
    <col min="9754" max="9754" width="51" style="5" customWidth="1"/>
    <col min="9755" max="9755" width="29.42578125" style="5" customWidth="1"/>
    <col min="9756" max="9756" width="27.7109375" style="5" bestFit="1" customWidth="1"/>
    <col min="9757" max="9757" width="24.42578125" style="5" customWidth="1"/>
    <col min="9758" max="9758" width="12.7109375" style="5" customWidth="1"/>
    <col min="9759" max="10009" width="8.85546875" style="5"/>
    <col min="10010" max="10010" width="51" style="5" customWidth="1"/>
    <col min="10011" max="10011" width="29.42578125" style="5" customWidth="1"/>
    <col min="10012" max="10012" width="27.7109375" style="5" bestFit="1" customWidth="1"/>
    <col min="10013" max="10013" width="24.42578125" style="5" customWidth="1"/>
    <col min="10014" max="10014" width="12.7109375" style="5" customWidth="1"/>
    <col min="10015" max="10265" width="8.85546875" style="5"/>
    <col min="10266" max="10266" width="51" style="5" customWidth="1"/>
    <col min="10267" max="10267" width="29.42578125" style="5" customWidth="1"/>
    <col min="10268" max="10268" width="27.7109375" style="5" bestFit="1" customWidth="1"/>
    <col min="10269" max="10269" width="24.42578125" style="5" customWidth="1"/>
    <col min="10270" max="10270" width="12.7109375" style="5" customWidth="1"/>
    <col min="10271" max="10521" width="8.85546875" style="5"/>
    <col min="10522" max="10522" width="51" style="5" customWidth="1"/>
    <col min="10523" max="10523" width="29.42578125" style="5" customWidth="1"/>
    <col min="10524" max="10524" width="27.7109375" style="5" bestFit="1" customWidth="1"/>
    <col min="10525" max="10525" width="24.42578125" style="5" customWidth="1"/>
    <col min="10526" max="10526" width="12.7109375" style="5" customWidth="1"/>
    <col min="10527" max="10777" width="8.85546875" style="5"/>
    <col min="10778" max="10778" width="51" style="5" customWidth="1"/>
    <col min="10779" max="10779" width="29.42578125" style="5" customWidth="1"/>
    <col min="10780" max="10780" width="27.7109375" style="5" bestFit="1" customWidth="1"/>
    <col min="10781" max="10781" width="24.42578125" style="5" customWidth="1"/>
    <col min="10782" max="10782" width="12.7109375" style="5" customWidth="1"/>
    <col min="10783" max="11033" width="8.85546875" style="5"/>
    <col min="11034" max="11034" width="51" style="5" customWidth="1"/>
    <col min="11035" max="11035" width="29.42578125" style="5" customWidth="1"/>
    <col min="11036" max="11036" width="27.7109375" style="5" bestFit="1" customWidth="1"/>
    <col min="11037" max="11037" width="24.42578125" style="5" customWidth="1"/>
    <col min="11038" max="11038" width="12.7109375" style="5" customWidth="1"/>
    <col min="11039" max="11289" width="8.85546875" style="5"/>
    <col min="11290" max="11290" width="51" style="5" customWidth="1"/>
    <col min="11291" max="11291" width="29.42578125" style="5" customWidth="1"/>
    <col min="11292" max="11292" width="27.7109375" style="5" bestFit="1" customWidth="1"/>
    <col min="11293" max="11293" width="24.42578125" style="5" customWidth="1"/>
    <col min="11294" max="11294" width="12.7109375" style="5" customWidth="1"/>
    <col min="11295" max="11545" width="8.85546875" style="5"/>
    <col min="11546" max="11546" width="51" style="5" customWidth="1"/>
    <col min="11547" max="11547" width="29.42578125" style="5" customWidth="1"/>
    <col min="11548" max="11548" width="27.7109375" style="5" bestFit="1" customWidth="1"/>
    <col min="11549" max="11549" width="24.42578125" style="5" customWidth="1"/>
    <col min="11550" max="11550" width="12.7109375" style="5" customWidth="1"/>
    <col min="11551" max="11801" width="8.85546875" style="5"/>
    <col min="11802" max="11802" width="51" style="5" customWidth="1"/>
    <col min="11803" max="11803" width="29.42578125" style="5" customWidth="1"/>
    <col min="11804" max="11804" width="27.7109375" style="5" bestFit="1" customWidth="1"/>
    <col min="11805" max="11805" width="24.42578125" style="5" customWidth="1"/>
    <col min="11806" max="11806" width="12.7109375" style="5" customWidth="1"/>
    <col min="11807" max="12057" width="8.85546875" style="5"/>
    <col min="12058" max="12058" width="51" style="5" customWidth="1"/>
    <col min="12059" max="12059" width="29.42578125" style="5" customWidth="1"/>
    <col min="12060" max="12060" width="27.7109375" style="5" bestFit="1" customWidth="1"/>
    <col min="12061" max="12061" width="24.42578125" style="5" customWidth="1"/>
    <col min="12062" max="12062" width="12.7109375" style="5" customWidth="1"/>
    <col min="12063" max="12313" width="8.85546875" style="5"/>
    <col min="12314" max="12314" width="51" style="5" customWidth="1"/>
    <col min="12315" max="12315" width="29.42578125" style="5" customWidth="1"/>
    <col min="12316" max="12316" width="27.7109375" style="5" bestFit="1" customWidth="1"/>
    <col min="12317" max="12317" width="24.42578125" style="5" customWidth="1"/>
    <col min="12318" max="12318" width="12.7109375" style="5" customWidth="1"/>
    <col min="12319" max="12569" width="8.85546875" style="5"/>
    <col min="12570" max="12570" width="51" style="5" customWidth="1"/>
    <col min="12571" max="12571" width="29.42578125" style="5" customWidth="1"/>
    <col min="12572" max="12572" width="27.7109375" style="5" bestFit="1" customWidth="1"/>
    <col min="12573" max="12573" width="24.42578125" style="5" customWidth="1"/>
    <col min="12574" max="12574" width="12.7109375" style="5" customWidth="1"/>
    <col min="12575" max="12825" width="8.85546875" style="5"/>
    <col min="12826" max="12826" width="51" style="5" customWidth="1"/>
    <col min="12827" max="12827" width="29.42578125" style="5" customWidth="1"/>
    <col min="12828" max="12828" width="27.7109375" style="5" bestFit="1" customWidth="1"/>
    <col min="12829" max="12829" width="24.42578125" style="5" customWidth="1"/>
    <col min="12830" max="12830" width="12.7109375" style="5" customWidth="1"/>
    <col min="12831" max="13081" width="8.85546875" style="5"/>
    <col min="13082" max="13082" width="51" style="5" customWidth="1"/>
    <col min="13083" max="13083" width="29.42578125" style="5" customWidth="1"/>
    <col min="13084" max="13084" width="27.7109375" style="5" bestFit="1" customWidth="1"/>
    <col min="13085" max="13085" width="24.42578125" style="5" customWidth="1"/>
    <col min="13086" max="13086" width="12.7109375" style="5" customWidth="1"/>
    <col min="13087" max="13337" width="8.85546875" style="5"/>
    <col min="13338" max="13338" width="51" style="5" customWidth="1"/>
    <col min="13339" max="13339" width="29.42578125" style="5" customWidth="1"/>
    <col min="13340" max="13340" width="27.7109375" style="5" bestFit="1" customWidth="1"/>
    <col min="13341" max="13341" width="24.42578125" style="5" customWidth="1"/>
    <col min="13342" max="13342" width="12.7109375" style="5" customWidth="1"/>
    <col min="13343" max="13593" width="8.85546875" style="5"/>
    <col min="13594" max="13594" width="51" style="5" customWidth="1"/>
    <col min="13595" max="13595" width="29.42578125" style="5" customWidth="1"/>
    <col min="13596" max="13596" width="27.7109375" style="5" bestFit="1" customWidth="1"/>
    <col min="13597" max="13597" width="24.42578125" style="5" customWidth="1"/>
    <col min="13598" max="13598" width="12.7109375" style="5" customWidth="1"/>
    <col min="13599" max="13849" width="8.85546875" style="5"/>
    <col min="13850" max="13850" width="51" style="5" customWidth="1"/>
    <col min="13851" max="13851" width="29.42578125" style="5" customWidth="1"/>
    <col min="13852" max="13852" width="27.7109375" style="5" bestFit="1" customWidth="1"/>
    <col min="13853" max="13853" width="24.42578125" style="5" customWidth="1"/>
    <col min="13854" max="13854" width="12.7109375" style="5" customWidth="1"/>
    <col min="13855" max="14105" width="8.85546875" style="5"/>
    <col min="14106" max="14106" width="51" style="5" customWidth="1"/>
    <col min="14107" max="14107" width="29.42578125" style="5" customWidth="1"/>
    <col min="14108" max="14108" width="27.7109375" style="5" bestFit="1" customWidth="1"/>
    <col min="14109" max="14109" width="24.42578125" style="5" customWidth="1"/>
    <col min="14110" max="14110" width="12.7109375" style="5" customWidth="1"/>
    <col min="14111" max="14361" width="8.85546875" style="5"/>
    <col min="14362" max="14362" width="51" style="5" customWidth="1"/>
    <col min="14363" max="14363" width="29.42578125" style="5" customWidth="1"/>
    <col min="14364" max="14364" width="27.7109375" style="5" bestFit="1" customWidth="1"/>
    <col min="14365" max="14365" width="24.42578125" style="5" customWidth="1"/>
    <col min="14366" max="14366" width="12.7109375" style="5" customWidth="1"/>
    <col min="14367" max="14617" width="8.85546875" style="5"/>
    <col min="14618" max="14618" width="51" style="5" customWidth="1"/>
    <col min="14619" max="14619" width="29.42578125" style="5" customWidth="1"/>
    <col min="14620" max="14620" width="27.7109375" style="5" bestFit="1" customWidth="1"/>
    <col min="14621" max="14621" width="24.42578125" style="5" customWidth="1"/>
    <col min="14622" max="14622" width="12.7109375" style="5" customWidth="1"/>
    <col min="14623" max="14873" width="8.85546875" style="5"/>
    <col min="14874" max="14874" width="51" style="5" customWidth="1"/>
    <col min="14875" max="14875" width="29.42578125" style="5" customWidth="1"/>
    <col min="14876" max="14876" width="27.7109375" style="5" bestFit="1" customWidth="1"/>
    <col min="14877" max="14877" width="24.42578125" style="5" customWidth="1"/>
    <col min="14878" max="14878" width="12.7109375" style="5" customWidth="1"/>
    <col min="14879" max="15129" width="8.85546875" style="5"/>
    <col min="15130" max="15130" width="51" style="5" customWidth="1"/>
    <col min="15131" max="15131" width="29.42578125" style="5" customWidth="1"/>
    <col min="15132" max="15132" width="27.7109375" style="5" bestFit="1" customWidth="1"/>
    <col min="15133" max="15133" width="24.42578125" style="5" customWidth="1"/>
    <col min="15134" max="15134" width="12.7109375" style="5" customWidth="1"/>
    <col min="15135" max="15385" width="8.85546875" style="5"/>
    <col min="15386" max="15386" width="51" style="5" customWidth="1"/>
    <col min="15387" max="15387" width="29.42578125" style="5" customWidth="1"/>
    <col min="15388" max="15388" width="27.7109375" style="5" bestFit="1" customWidth="1"/>
    <col min="15389" max="15389" width="24.42578125" style="5" customWidth="1"/>
    <col min="15390" max="15390" width="12.7109375" style="5" customWidth="1"/>
    <col min="15391" max="15641" width="8.85546875" style="5"/>
    <col min="15642" max="15642" width="51" style="5" customWidth="1"/>
    <col min="15643" max="15643" width="29.42578125" style="5" customWidth="1"/>
    <col min="15644" max="15644" width="27.7109375" style="5" bestFit="1" customWidth="1"/>
    <col min="15645" max="15645" width="24.42578125" style="5" customWidth="1"/>
    <col min="15646" max="15646" width="12.7109375" style="5" customWidth="1"/>
    <col min="15647" max="15897" width="8.85546875" style="5"/>
    <col min="15898" max="15898" width="51" style="5" customWidth="1"/>
    <col min="15899" max="15899" width="29.42578125" style="5" customWidth="1"/>
    <col min="15900" max="15900" width="27.7109375" style="5" bestFit="1" customWidth="1"/>
    <col min="15901" max="15901" width="24.42578125" style="5" customWidth="1"/>
    <col min="15902" max="15902" width="12.7109375" style="5" customWidth="1"/>
    <col min="15903" max="16153" width="8.85546875" style="5"/>
    <col min="16154" max="16154" width="51" style="5" customWidth="1"/>
    <col min="16155" max="16155" width="29.42578125" style="5" customWidth="1"/>
    <col min="16156" max="16156" width="27.7109375" style="5" bestFit="1" customWidth="1"/>
    <col min="16157" max="16157" width="24.42578125" style="5" customWidth="1"/>
    <col min="16158" max="16158" width="12.7109375" style="5" customWidth="1"/>
    <col min="16159" max="16384" width="8.85546875" style="5"/>
  </cols>
  <sheetData>
    <row r="1" spans="1:34" x14ac:dyDescent="0.2">
      <c r="A1" s="10"/>
      <c r="B1" s="10"/>
      <c r="C1" s="10"/>
      <c r="D1" s="10"/>
      <c r="E1" s="10"/>
      <c r="F1" s="10"/>
      <c r="G1" s="10"/>
      <c r="H1" s="10"/>
      <c r="I1" s="10"/>
      <c r="J1" s="10"/>
      <c r="K1" s="10"/>
      <c r="L1" s="10"/>
      <c r="M1" s="10"/>
      <c r="N1" s="10"/>
      <c r="O1" s="10"/>
      <c r="P1" s="10"/>
      <c r="Q1" s="10"/>
      <c r="R1" s="10"/>
      <c r="S1" s="10"/>
      <c r="T1" s="10"/>
      <c r="U1" s="10"/>
      <c r="V1" s="10"/>
      <c r="W1" s="10"/>
      <c r="X1" s="10"/>
      <c r="Y1" s="36" t="s">
        <v>83</v>
      </c>
      <c r="Z1" s="36"/>
      <c r="AA1" s="36"/>
      <c r="AB1" s="36"/>
      <c r="AC1" s="36"/>
      <c r="AD1" s="46"/>
      <c r="AE1" s="45"/>
      <c r="AF1" s="45"/>
      <c r="AG1" s="45"/>
      <c r="AH1" s="10"/>
    </row>
    <row r="2" spans="1:34" ht="6" customHeight="1" thickBo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2.75" customHeight="1" thickBot="1" x14ac:dyDescent="0.25">
      <c r="A3" s="10"/>
      <c r="B3" s="10"/>
      <c r="C3" s="10"/>
      <c r="D3" s="10"/>
      <c r="E3" s="10"/>
      <c r="F3" s="10"/>
      <c r="G3" s="10"/>
      <c r="H3" s="10"/>
      <c r="I3" s="10"/>
      <c r="J3" s="10"/>
      <c r="K3" s="10"/>
      <c r="L3" s="10"/>
      <c r="M3" s="10"/>
      <c r="N3" s="10"/>
      <c r="O3" s="10"/>
      <c r="P3" s="10"/>
      <c r="Q3" s="10"/>
      <c r="R3" s="10"/>
      <c r="S3" s="10"/>
      <c r="T3" s="10"/>
      <c r="U3" s="10"/>
      <c r="V3" s="10"/>
      <c r="W3" s="10"/>
      <c r="X3" s="10"/>
      <c r="Y3" s="43" t="s">
        <v>61</v>
      </c>
      <c r="Z3" s="44"/>
      <c r="AA3" s="44"/>
      <c r="AB3" s="44"/>
      <c r="AC3" s="44"/>
      <c r="AD3" s="44"/>
      <c r="AE3" s="44"/>
      <c r="AF3" s="44"/>
      <c r="AG3" s="159"/>
      <c r="AH3" s="10"/>
    </row>
    <row r="4" spans="1:34" ht="6"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5" customHeight="1" thickBot="1" x14ac:dyDescent="0.25">
      <c r="A5" s="10"/>
      <c r="B5" s="10"/>
      <c r="C5" s="10"/>
      <c r="D5" s="10"/>
      <c r="E5" s="10"/>
      <c r="F5" s="10"/>
      <c r="G5" s="10"/>
      <c r="H5" s="10"/>
      <c r="I5" s="10"/>
      <c r="J5" s="10"/>
      <c r="K5" s="10"/>
      <c r="L5" s="10"/>
      <c r="M5" s="10"/>
      <c r="N5" s="10"/>
      <c r="O5" s="10"/>
      <c r="P5" s="10"/>
      <c r="Q5" s="10"/>
      <c r="R5" s="10"/>
      <c r="S5" s="10"/>
      <c r="T5" s="10"/>
      <c r="U5" s="10"/>
      <c r="V5" s="10"/>
      <c r="W5" s="10"/>
      <c r="X5" s="10"/>
      <c r="Y5" s="6" t="s">
        <v>80</v>
      </c>
      <c r="Z5" s="204" t="str">
        <f>IF('Summary Info'!C5="","SUMMARY TAB INCOMPLETE",'Summary Info'!C5)</f>
        <v>SUMMARY TAB INCOMPLETE</v>
      </c>
      <c r="AA5" s="10"/>
      <c r="AB5" s="10"/>
      <c r="AC5" s="10"/>
      <c r="AD5" s="123" t="s">
        <v>298</v>
      </c>
      <c r="AE5" s="337" t="str">
        <f>IF('Summary Info'!F5="","SUMMARY TAB INCOMPLETE",'Summary Info'!F5)</f>
        <v>SUMMARY TAB INCOMPLETE</v>
      </c>
      <c r="AF5" s="338"/>
      <c r="AG5" s="339"/>
      <c r="AH5" s="10"/>
    </row>
    <row r="6" spans="1:34" ht="15" customHeight="1" thickBot="1" x14ac:dyDescent="0.25">
      <c r="A6" s="10"/>
      <c r="B6" s="10"/>
      <c r="C6" s="10"/>
      <c r="D6" s="10"/>
      <c r="E6" s="10"/>
      <c r="F6" s="10"/>
      <c r="G6" s="10"/>
      <c r="H6" s="10"/>
      <c r="I6" s="10"/>
      <c r="J6" s="10"/>
      <c r="K6" s="10"/>
      <c r="L6" s="10"/>
      <c r="M6" s="10"/>
      <c r="N6" s="10"/>
      <c r="O6" s="10"/>
      <c r="P6" s="10"/>
      <c r="Q6" s="10"/>
      <c r="R6" s="10"/>
      <c r="S6" s="10"/>
      <c r="T6" s="10"/>
      <c r="U6" s="10"/>
      <c r="V6" s="10"/>
      <c r="W6" s="10"/>
      <c r="X6" s="10"/>
      <c r="Y6" s="6" t="s">
        <v>63</v>
      </c>
      <c r="Z6" s="205" t="str">
        <f>IF('Summary Info'!C11="","SUMMARY TAB INCOMPLETE",'Summary Info'!C11)</f>
        <v>SUMMARY TAB INCOMPLETE</v>
      </c>
      <c r="AA6" s="10"/>
      <c r="AB6" s="10"/>
      <c r="AC6" s="10"/>
      <c r="AD6" s="124" t="s">
        <v>16</v>
      </c>
      <c r="AE6" s="340" t="str">
        <f>IF('Summary Info'!F7="","SUMMARY TAB INCOMPLETE",'Summary Info'!F7)</f>
        <v>SUMMARY TAB INCOMPLETE</v>
      </c>
      <c r="AF6" s="341"/>
      <c r="AG6" s="342"/>
      <c r="AH6" s="10"/>
    </row>
    <row r="7" spans="1:34" ht="13.5" customHeight="1" thickBot="1" x14ac:dyDescent="0.25">
      <c r="A7" s="10"/>
      <c r="B7" s="10"/>
      <c r="C7" s="10"/>
      <c r="D7" s="10"/>
      <c r="E7" s="10"/>
      <c r="F7" s="10"/>
      <c r="G7" s="10"/>
      <c r="H7" s="10"/>
      <c r="I7" s="10"/>
      <c r="J7" s="10"/>
      <c r="K7" s="10"/>
      <c r="L7" s="10"/>
      <c r="M7" s="10"/>
      <c r="N7" s="10"/>
      <c r="O7" s="10"/>
      <c r="P7" s="10"/>
      <c r="Q7" s="10"/>
      <c r="R7" s="10"/>
      <c r="S7" s="10"/>
      <c r="T7" s="10"/>
      <c r="U7" s="10"/>
      <c r="V7" s="10"/>
      <c r="W7" s="10"/>
      <c r="X7" s="10"/>
      <c r="Y7" s="9" t="s">
        <v>407</v>
      </c>
      <c r="Z7" s="206">
        <f>AG13+SUM(AC18:AC22)</f>
        <v>0</v>
      </c>
      <c r="AA7" s="10"/>
      <c r="AB7" s="10"/>
      <c r="AC7" s="10"/>
      <c r="AD7" s="125" t="s">
        <v>84</v>
      </c>
      <c r="AE7" s="343" t="str">
        <f>'Summary Info'!F11</f>
        <v>SUMMARY TAB INCOMPLETE: Programme*</v>
      </c>
      <c r="AF7" s="344"/>
      <c r="AG7" s="345"/>
      <c r="AH7" s="10"/>
    </row>
    <row r="8" spans="1:34" ht="6"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x14ac:dyDescent="0.2">
      <c r="A9" s="10"/>
      <c r="B9" s="10"/>
      <c r="C9" s="10"/>
      <c r="D9" s="10"/>
      <c r="E9" s="10"/>
      <c r="F9" s="10"/>
      <c r="G9" s="10"/>
      <c r="H9" s="10"/>
      <c r="I9" s="10"/>
      <c r="J9" s="10"/>
      <c r="K9" s="10"/>
      <c r="L9" s="10"/>
      <c r="M9" s="10"/>
      <c r="N9" s="10"/>
      <c r="O9" s="10"/>
      <c r="P9" s="10"/>
      <c r="Q9" s="10"/>
      <c r="R9" s="10"/>
      <c r="S9" s="10"/>
      <c r="T9" s="10"/>
      <c r="U9" s="10"/>
      <c r="V9" s="10"/>
      <c r="W9" s="10"/>
      <c r="X9" s="10"/>
      <c r="Y9" s="14" t="s">
        <v>62</v>
      </c>
      <c r="Z9" s="10"/>
      <c r="AA9" s="10"/>
      <c r="AB9" s="10"/>
      <c r="AC9" s="10"/>
      <c r="AD9" s="10"/>
      <c r="AE9" s="10"/>
      <c r="AF9" s="10"/>
      <c r="AG9" s="10"/>
      <c r="AH9" s="10"/>
    </row>
    <row r="10" spans="1:34"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5" t="s">
        <v>204</v>
      </c>
      <c r="Z10" s="10"/>
      <c r="AA10" s="10"/>
      <c r="AB10" s="10"/>
      <c r="AC10" s="10"/>
      <c r="AD10" s="10"/>
      <c r="AE10" s="10"/>
      <c r="AF10" s="10"/>
      <c r="AG10" s="10"/>
      <c r="AH10" s="10"/>
    </row>
    <row r="11" spans="1:34" ht="6" customHeight="1" thickBot="1"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1"/>
      <c r="Z11" s="11"/>
      <c r="AA11" s="10"/>
      <c r="AB11" s="10"/>
      <c r="AC11" s="10"/>
      <c r="AD11" s="10"/>
      <c r="AE11" s="10"/>
      <c r="AF11" s="10"/>
      <c r="AG11" s="10"/>
      <c r="AH11" s="10"/>
    </row>
    <row r="12" spans="1:34" ht="26.25" customHeight="1" thickBot="1"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64" t="s">
        <v>205</v>
      </c>
      <c r="Z12" s="164" t="s">
        <v>207</v>
      </c>
      <c r="AA12" s="10"/>
      <c r="AB12" s="10"/>
      <c r="AC12" s="10"/>
      <c r="AD12" s="164" t="str">
        <f>IF(Fees7[Contractor Type
(select from drop-down)]="","Select Fee Type in Cell Y13",IF(Fees7[Contractor Type
(select from drop-down)]=Terms!AP6,"Daily Rate 
(from contract)","Monthly Fee Rate 
(from contract)"))</f>
        <v>Daily Rate 
(from contract)</v>
      </c>
      <c r="AE12" s="346" t="s">
        <v>201</v>
      </c>
      <c r="AF12" s="347"/>
      <c r="AG12" s="348"/>
      <c r="AH12" s="10"/>
    </row>
    <row r="13" spans="1:34" ht="12.75" thickBo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236" t="s">
        <v>206</v>
      </c>
      <c r="Z13" s="210">
        <f>IF(Y13=Terms!AP6,SUM(AB28:AB47),IF(Y13=Terms!AP7,"One Month",""))</f>
        <v>0</v>
      </c>
      <c r="AA13" s="10"/>
      <c r="AB13" s="10"/>
      <c r="AC13" s="10"/>
      <c r="AD13" s="240"/>
      <c r="AE13" s="207"/>
      <c r="AF13" s="208"/>
      <c r="AG13" s="209">
        <f>IF(Fees7[Contractor Type
(select from drop-down)]=Terms!AP6,Fees7[No. Days (If monthly contractor, ''One Month'')]*Fees!AD13,Fees!AD13)</f>
        <v>0</v>
      </c>
      <c r="AH13" s="10"/>
    </row>
    <row r="14" spans="1:34" ht="4.5" customHeight="1"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1"/>
      <c r="AA14" s="10"/>
      <c r="AB14" s="10"/>
      <c r="AC14" s="10"/>
      <c r="AD14" s="10"/>
      <c r="AE14" s="10"/>
      <c r="AF14" s="10"/>
      <c r="AG14" s="10"/>
      <c r="AH14" s="10"/>
    </row>
    <row r="15" spans="1:34"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4" t="s">
        <v>218</v>
      </c>
      <c r="Z15" s="11"/>
      <c r="AA15" s="11"/>
      <c r="AB15" s="10"/>
      <c r="AC15" s="10"/>
      <c r="AD15" s="11"/>
      <c r="AE15" s="10"/>
      <c r="AF15" s="10"/>
      <c r="AG15" s="10"/>
      <c r="AH15" s="10"/>
    </row>
    <row r="16" spans="1:34" ht="6" customHeight="1" thickBo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51" ht="30.75" customHeight="1" thickBot="1" x14ac:dyDescent="0.25">
      <c r="A17" s="10"/>
      <c r="B17" s="42" t="s">
        <v>278</v>
      </c>
      <c r="C17" s="41" t="s">
        <v>279</v>
      </c>
      <c r="D17" s="42" t="s">
        <v>280</v>
      </c>
      <c r="E17" s="41" t="s">
        <v>281</v>
      </c>
      <c r="F17" s="42" t="s">
        <v>282</v>
      </c>
      <c r="G17" s="41" t="s">
        <v>283</v>
      </c>
      <c r="H17" s="42" t="s">
        <v>284</v>
      </c>
      <c r="I17" s="41" t="s">
        <v>285</v>
      </c>
      <c r="J17" s="42" t="s">
        <v>286</v>
      </c>
      <c r="K17" s="41" t="s">
        <v>294</v>
      </c>
      <c r="L17" s="42" t="s">
        <v>295</v>
      </c>
      <c r="M17" s="41" t="s">
        <v>296</v>
      </c>
      <c r="N17" s="42" t="s">
        <v>287</v>
      </c>
      <c r="O17" s="41" t="s">
        <v>335</v>
      </c>
      <c r="P17" s="42" t="s">
        <v>288</v>
      </c>
      <c r="Q17" s="41" t="s">
        <v>289</v>
      </c>
      <c r="R17" s="42" t="s">
        <v>13</v>
      </c>
      <c r="S17" s="41" t="s">
        <v>290</v>
      </c>
      <c r="T17" s="42" t="s">
        <v>291</v>
      </c>
      <c r="U17" s="122" t="s">
        <v>55</v>
      </c>
      <c r="V17" s="42" t="s">
        <v>292</v>
      </c>
      <c r="W17" s="122" t="s">
        <v>293</v>
      </c>
      <c r="X17" s="41" t="s">
        <v>334</v>
      </c>
      <c r="Y17" s="172" t="s">
        <v>91</v>
      </c>
      <c r="Z17" s="42" t="s">
        <v>423</v>
      </c>
      <c r="AA17" s="42" t="s">
        <v>424</v>
      </c>
      <c r="AB17" s="42" t="s">
        <v>425</v>
      </c>
      <c r="AC17" s="42" t="s">
        <v>217</v>
      </c>
      <c r="AD17" s="42" t="s">
        <v>241</v>
      </c>
      <c r="AE17" s="172" t="s">
        <v>356</v>
      </c>
      <c r="AF17" s="42" t="s">
        <v>26</v>
      </c>
      <c r="AG17" s="42" t="s">
        <v>57</v>
      </c>
      <c r="AH17" s="10"/>
      <c r="AW17" s="11"/>
      <c r="AX17" s="10"/>
      <c r="AY17" s="10"/>
    </row>
    <row r="18" spans="1:51" x14ac:dyDescent="0.2">
      <c r="A18" s="10"/>
      <c r="B18" s="121" t="str">
        <f>IF(Table11[[#This Row],[Entitlement type]]="","",Table11[[#This Row],[Date]])</f>
        <v/>
      </c>
      <c r="C18" s="119"/>
      <c r="D18" s="106" t="str">
        <f>IF(Table11[[#This Row],[Entitlement type]]="","",$Z$6)</f>
        <v/>
      </c>
      <c r="E18" s="119" t="str">
        <f>IF(Table11[[#This Row],[Entitlement type]]="","",IF('Summary Info'!$C$6="","",'Summary Info'!$C$6))</f>
        <v/>
      </c>
      <c r="F18" s="121" t="str">
        <f>IF(Table11[[#This Row],[Entitlement type]]="","",IF('Summary Info'!$C$7="","",'Summary Info'!$C$7))</f>
        <v/>
      </c>
      <c r="G18" s="115" t="str">
        <f>IF(Table11[[#This Row],[Entitlement type]]="","",Table11[[#This Row],[Detailed Description]])</f>
        <v/>
      </c>
      <c r="H18" s="108" t="str">
        <f>IF(Table11[[#This Row],[Entitlement type]]="","",IF('Summary Info'!$F$5="Country Programme",'Summary Info'!$F$6,'Summary Info'!$F$5))</f>
        <v/>
      </c>
      <c r="I18" s="115" t="str">
        <f>IF(Table11[[#This Row],[Entitlement type]]="","",Table11[[#This Row],[Entitlement type]])</f>
        <v/>
      </c>
      <c r="J18" s="108" t="str">
        <f>IF(Table11[[#This Row],[Entitlement type]]="","",Table11[[#This Row],[IGC Code]])</f>
        <v/>
      </c>
      <c r="K18" s="115"/>
      <c r="L18" s="108"/>
      <c r="M18" s="113"/>
      <c r="N18" s="106" t="str">
        <f>IF(Table11[[#This Row],[Entitlement type]]="","",Table11[[#This Row],[Contracted Amount (GBP)]])</f>
        <v/>
      </c>
      <c r="O18" s="107"/>
      <c r="P18" s="106" t="str">
        <f>IF(Table11[[#This Row],[Entitlement type]]="","",'Summary Info'!$E$53)</f>
        <v/>
      </c>
      <c r="Q18" s="107" t="str">
        <f>IF(Table11[[#This Row],[Entitlement type]]="","",IFERROR(VLOOKUP('Summary Info'!$F$5,Programme[],2,FALSE),"XXX"))</f>
        <v/>
      </c>
      <c r="R18" s="106" t="str">
        <f>IF(Table11[[#This Row],[Entitlement type]]="","",IFERROR(VLOOKUP('Summary Info'!$F$6,Country[],2,FALSE),"XXX"))</f>
        <v/>
      </c>
      <c r="S18" s="107" t="str">
        <f>IF(Table11[[#This Row],[Entitlement type]]="","","XXX")</f>
        <v/>
      </c>
      <c r="T18" s="106" t="str">
        <f>IF(Table11[[#This Row],[Entitlement type]]="","",IFERROR(VLOOKUP(Table11[[#This Row],[Invoice End Date]],Date[],2,FALSE),"XXXX"))</f>
        <v/>
      </c>
      <c r="U18" s="107" t="str">
        <f>IF(Table11[[#This Row],[Entitlement type]]="","","PSM")</f>
        <v/>
      </c>
      <c r="V18" s="128" t="str">
        <f>IF(Table11[[#This Row],[Entitlement type]]="","",IF(Table11[[#This Row],[IGC Reference Number]]="","00000",Table11[[#This Row],[IGC Reference Number]]))</f>
        <v/>
      </c>
      <c r="W18" s="127" t="str">
        <f>IF(Table11[[#This Row],[Entitlement type]]="","",IFERROR(VLOOKUP(Table11[[#This Row],[Entitlement type]],Budget_Categories[],2,FALSE),"XXXX"))</f>
        <v/>
      </c>
      <c r="X18" s="63"/>
      <c r="Y18" s="211" t="str">
        <f>IF(Table11[[#This Row],[Entitlement type]]="","",Table11[[#This Row],[Department]]&amp;"-"&amp;Table11[[#This Row],[Country]]&amp;"-"&amp;Table11[[#This Row],[Thematic_Area]]&amp;"-"&amp;Table11[[#This Row],[Budget_Year]]&amp;"-"&amp;Table11[[#This Row],[Activity]]&amp;"-"&amp;Table11[[#This Row],[Serial_No]]&amp;"-"&amp;Table11[[#This Row],[Budget_Categories]])</f>
        <v/>
      </c>
      <c r="Z18" s="244" t="str">
        <f>IF(Table11[[#This Row],[Entitlement type]]=""," ","Not Applicable(N/A)")</f>
        <v xml:space="preserve"> </v>
      </c>
      <c r="AA18" s="245" t="str">
        <f>IF(Table11[[#This Row],[Entitlement type]]="","","Not Applicable(N/A)")</f>
        <v/>
      </c>
      <c r="AB18" s="246" t="str">
        <f>IF(Table11[[#This Row],[Entitlement type]]="","","N/A")</f>
        <v/>
      </c>
      <c r="AC18" s="253"/>
      <c r="AD18" s="254"/>
      <c r="AE18" s="237"/>
      <c r="AF18" s="295"/>
      <c r="AG18" s="296"/>
      <c r="AH18" s="10"/>
      <c r="AW18" s="11"/>
      <c r="AX18" s="10"/>
      <c r="AY18" s="10"/>
    </row>
    <row r="19" spans="1:51" x14ac:dyDescent="0.2">
      <c r="A19" s="10"/>
      <c r="B19" s="117" t="str">
        <f>IF(Table11[[#This Row],[Entitlement type]]="","",Table11[[#This Row],[Date]])</f>
        <v/>
      </c>
      <c r="C19" s="120"/>
      <c r="D19" s="104" t="str">
        <f>IF(Table11[[#This Row],[Entitlement type]]="","",$Z$6)</f>
        <v/>
      </c>
      <c r="E19" s="120" t="str">
        <f>IF(Table11[[#This Row],[Entitlement type]]="","",IF('Summary Info'!$C$6="","",'Summary Info'!$C$6))</f>
        <v/>
      </c>
      <c r="F19" s="117" t="str">
        <f>IF(Table11[[#This Row],[Entitlement type]]="","",IF('Summary Info'!$C$7="","",'Summary Info'!$C$7))</f>
        <v/>
      </c>
      <c r="G19" s="116" t="str">
        <f>IF(Table11[[#This Row],[Entitlement type]]="","",Table11[[#This Row],[Detailed Description]])</f>
        <v/>
      </c>
      <c r="H19" s="100" t="str">
        <f>IF(Table11[[#This Row],[Entitlement type]]="","",IF('Summary Info'!$F$5="Country Programme",'Summary Info'!$F$6,'Summary Info'!$F$5))</f>
        <v/>
      </c>
      <c r="I19" s="116" t="str">
        <f>IF(Table11[[#This Row],[Entitlement type]]="","",Table11[[#This Row],[Entitlement type]])</f>
        <v/>
      </c>
      <c r="J19" s="100" t="str">
        <f>IF(Table11[[#This Row],[Entitlement type]]="","",Table11[[#This Row],[IGC Code]])</f>
        <v/>
      </c>
      <c r="K19" s="116"/>
      <c r="L19" s="100"/>
      <c r="M19" s="114"/>
      <c r="N19" s="104" t="str">
        <f>IF(Table11[[#This Row],[Entitlement type]]="","",Table11[[#This Row],[Contracted Amount (GBP)]])</f>
        <v/>
      </c>
      <c r="O19" s="102"/>
      <c r="P19" s="104" t="str">
        <f>IF(Table11[[#This Row],[Entitlement type]]="","",'Summary Info'!$E$53)</f>
        <v/>
      </c>
      <c r="Q19" s="102" t="str">
        <f>IF(Table11[[#This Row],[Entitlement type]]="","",IFERROR(VLOOKUP('Summary Info'!$F$5,Programme[],2,FALSE),"XXX"))</f>
        <v/>
      </c>
      <c r="R19" s="104" t="str">
        <f>IF(Table11[[#This Row],[Entitlement type]]="","",IFERROR(VLOOKUP('Summary Info'!$F$6,Country[],2,FALSE),"XXX"))</f>
        <v/>
      </c>
      <c r="S19" s="102" t="str">
        <f>IF(Table11[[#This Row],[Entitlement type]]="","","XXX")</f>
        <v/>
      </c>
      <c r="T19" s="104" t="str">
        <f>IF(Table11[[#This Row],[Entitlement type]]="","",IFERROR(VLOOKUP(Table11[[#This Row],[Invoice End Date]],Date[],2,FALSE),"XXXX"))</f>
        <v/>
      </c>
      <c r="U19" s="102" t="str">
        <f>IF(Table11[[#This Row],[Entitlement type]]="","","PSM")</f>
        <v/>
      </c>
      <c r="V19" s="104" t="str">
        <f>IF(Table11[[#This Row],[Entitlement type]]="","",IF(Table11[[#This Row],[IGC Reference Number]]="","00000",Table11[[#This Row],[IGC Reference Number]]))</f>
        <v/>
      </c>
      <c r="W19" s="110" t="str">
        <f>IF(Table11[[#This Row],[Entitlement type]]="","",IFERROR(VLOOKUP(Table11[[#This Row],[Entitlement type]],Budget_Categories[],2,FALSE),"XXXX"))</f>
        <v/>
      </c>
      <c r="X19" s="64"/>
      <c r="Y19" s="212" t="str">
        <f>IF(Table11[[#This Row],[Entitlement type]]="","",Table11[[#This Row],[Department]]&amp;"-"&amp;Table11[[#This Row],[Country]]&amp;"-"&amp;Table11[[#This Row],[Thematic_Area]]&amp;"-"&amp;Table11[[#This Row],[Budget_Year]]&amp;"-"&amp;Table11[[#This Row],[Activity]]&amp;"-"&amp;Table11[[#This Row],[Serial_No]]&amp;"-"&amp;Table11[[#This Row],[Budget_Categories]])</f>
        <v/>
      </c>
      <c r="Z19" s="247" t="str">
        <f>IF(Table11[[#This Row],[Entitlement type]]=""," ","Not Applicable(N/A)")</f>
        <v xml:space="preserve"> </v>
      </c>
      <c r="AA19" s="248" t="str">
        <f>IF(Table11[[#This Row],[Entitlement type]]="","","Not Applicable(N/A)")</f>
        <v/>
      </c>
      <c r="AB19" s="249" t="str">
        <f>IF(Table11[[#This Row],[Entitlement type]]="","","N/A")</f>
        <v/>
      </c>
      <c r="AC19" s="162"/>
      <c r="AD19" s="255"/>
      <c r="AE19" s="238"/>
      <c r="AF19" s="266"/>
      <c r="AG19" s="268"/>
      <c r="AH19" s="10"/>
      <c r="AW19" s="11"/>
      <c r="AX19" s="10"/>
      <c r="AY19" s="10"/>
    </row>
    <row r="20" spans="1:51" x14ac:dyDescent="0.2">
      <c r="A20" s="10"/>
      <c r="B20" s="117" t="str">
        <f>IF(Table11[[#This Row],[Entitlement type]]="","",Table11[[#This Row],[Date]])</f>
        <v/>
      </c>
      <c r="C20" s="120"/>
      <c r="D20" s="104" t="str">
        <f>IF(Table11[[#This Row],[Entitlement type]]="","",$Z$6)</f>
        <v/>
      </c>
      <c r="E20" s="120" t="str">
        <f>IF(Table11[[#This Row],[Entitlement type]]="","",IF('Summary Info'!$C$6="","",'Summary Info'!$C$6))</f>
        <v/>
      </c>
      <c r="F20" s="117" t="str">
        <f>IF(Table11[[#This Row],[Entitlement type]]="","",IF('Summary Info'!$C$7="","",'Summary Info'!$C$7))</f>
        <v/>
      </c>
      <c r="G20" s="116" t="str">
        <f>IF(Table11[[#This Row],[Entitlement type]]="","",Table11[[#This Row],[Detailed Description]])</f>
        <v/>
      </c>
      <c r="H20" s="100" t="str">
        <f>IF(Table11[[#This Row],[Entitlement type]]="","",IF('Summary Info'!$F$5="Country Programme",'Summary Info'!$F$6,'Summary Info'!$F$5))</f>
        <v/>
      </c>
      <c r="I20" s="116" t="str">
        <f>IF(Table11[[#This Row],[Entitlement type]]="","",Table11[[#This Row],[Entitlement type]])</f>
        <v/>
      </c>
      <c r="J20" s="100" t="str">
        <f>IF(Table11[[#This Row],[Entitlement type]]="","",Table11[[#This Row],[IGC Code]])</f>
        <v/>
      </c>
      <c r="K20" s="116"/>
      <c r="L20" s="100"/>
      <c r="M20" s="114"/>
      <c r="N20" s="104" t="str">
        <f>IF(Table11[[#This Row],[Entitlement type]]="","",Table11[[#This Row],[Contracted Amount (GBP)]])</f>
        <v/>
      </c>
      <c r="O20" s="102"/>
      <c r="P20" s="104" t="str">
        <f>IF(Table11[[#This Row],[Entitlement type]]="","",'Summary Info'!$E$53)</f>
        <v/>
      </c>
      <c r="Q20" s="102" t="str">
        <f>IF(Table11[[#This Row],[Entitlement type]]="","",IFERROR(VLOOKUP('Summary Info'!$F$5,Programme[],2,FALSE),"XXX"))</f>
        <v/>
      </c>
      <c r="R20" s="104" t="str">
        <f>IF(Table11[[#This Row],[Entitlement type]]="","",IFERROR(VLOOKUP('Summary Info'!$F$6,Country[],2,FALSE),"XXX"))</f>
        <v/>
      </c>
      <c r="S20" s="102" t="str">
        <f>IF(Table11[[#This Row],[Entitlement type]]="","","XXX")</f>
        <v/>
      </c>
      <c r="T20" s="104" t="str">
        <f>IF(Table11[[#This Row],[Entitlement type]]="","",IFERROR(VLOOKUP(Table11[[#This Row],[Invoice End Date]],Date[],2,FALSE),"XXXX"))</f>
        <v/>
      </c>
      <c r="U20" s="102" t="str">
        <f>IF(Table11[[#This Row],[Entitlement type]]="","","PSM")</f>
        <v/>
      </c>
      <c r="V20" s="104" t="str">
        <f>IF(Table11[[#This Row],[Entitlement type]]="","",IF(Table11[[#This Row],[IGC Reference Number]]="","00000",Table11[[#This Row],[IGC Reference Number]]))</f>
        <v/>
      </c>
      <c r="W20" s="110" t="str">
        <f>IF(Table11[[#This Row],[Entitlement type]]="","",IFERROR(VLOOKUP(Table11[[#This Row],[Entitlement type]],Budget_Categories[],2,FALSE),"XXXX"))</f>
        <v/>
      </c>
      <c r="X20" s="64"/>
      <c r="Y20" s="212" t="str">
        <f>IF(Table11[[#This Row],[Entitlement type]]="","",Table11[[#This Row],[Department]]&amp;"-"&amp;Table11[[#This Row],[Country]]&amp;"-"&amp;Table11[[#This Row],[Thematic_Area]]&amp;"-"&amp;Table11[[#This Row],[Budget_Year]]&amp;"-"&amp;Table11[[#This Row],[Activity]]&amp;"-"&amp;Table11[[#This Row],[Serial_No]]&amp;"-"&amp;Table11[[#This Row],[Budget_Categories]])</f>
        <v/>
      </c>
      <c r="Z20" s="247" t="str">
        <f>IF(Table11[[#This Row],[Entitlement type]]=""," ","Not Applicable(N/A)")</f>
        <v xml:space="preserve"> </v>
      </c>
      <c r="AA20" s="248" t="str">
        <f>IF(Table11[[#This Row],[Entitlement type]]="","","Not Applicable(N/A)")</f>
        <v/>
      </c>
      <c r="AB20" s="249" t="str">
        <f>IF(Table11[[#This Row],[Entitlement type]]="","","N/A")</f>
        <v/>
      </c>
      <c r="AC20" s="162"/>
      <c r="AD20" s="255"/>
      <c r="AE20" s="238"/>
      <c r="AF20" s="266"/>
      <c r="AG20" s="268"/>
      <c r="AH20" s="10"/>
      <c r="AW20" s="11"/>
      <c r="AX20" s="10"/>
      <c r="AY20" s="10"/>
    </row>
    <row r="21" spans="1:51" x14ac:dyDescent="0.2">
      <c r="A21" s="10"/>
      <c r="B21" s="117" t="str">
        <f>IF(Table11[[#This Row],[Entitlement type]]="","",Table11[[#This Row],[Date]])</f>
        <v/>
      </c>
      <c r="C21" s="120"/>
      <c r="D21" s="104" t="str">
        <f>IF(Table11[[#This Row],[Entitlement type]]="","",$Z$6)</f>
        <v/>
      </c>
      <c r="E21" s="120" t="str">
        <f>IF(Table11[[#This Row],[Entitlement type]]="","",IF('Summary Info'!$C$6="","",'Summary Info'!$C$6))</f>
        <v/>
      </c>
      <c r="F21" s="117" t="str">
        <f>IF(Table11[[#This Row],[Entitlement type]]="","",IF('Summary Info'!$C$7="","",'Summary Info'!$C$7))</f>
        <v/>
      </c>
      <c r="G21" s="116" t="str">
        <f>IF(Table11[[#This Row],[Entitlement type]]="","",Table11[[#This Row],[Detailed Description]])</f>
        <v/>
      </c>
      <c r="H21" s="100" t="str">
        <f>IF(Table11[[#This Row],[Entitlement type]]="","",IF('Summary Info'!$F$5="Country Programme",'Summary Info'!$F$6,'Summary Info'!$F$5))</f>
        <v/>
      </c>
      <c r="I21" s="116" t="str">
        <f>IF(Table11[[#This Row],[Entitlement type]]="","",Table11[[#This Row],[Entitlement type]])</f>
        <v/>
      </c>
      <c r="J21" s="100" t="str">
        <f>IF(Table11[[#This Row],[Entitlement type]]="","",Table11[[#This Row],[IGC Code]])</f>
        <v/>
      </c>
      <c r="K21" s="116"/>
      <c r="L21" s="100"/>
      <c r="M21" s="114"/>
      <c r="N21" s="104" t="str">
        <f>IF(Table11[[#This Row],[Entitlement type]]="","",Table11[[#This Row],[Contracted Amount (GBP)]])</f>
        <v/>
      </c>
      <c r="O21" s="102"/>
      <c r="P21" s="104" t="str">
        <f>IF(Table11[[#This Row],[Entitlement type]]="","",'Summary Info'!$E$53)</f>
        <v/>
      </c>
      <c r="Q21" s="102" t="str">
        <f>IF(Table11[[#This Row],[Entitlement type]]="","",IFERROR(VLOOKUP('Summary Info'!$F$5,Programme[],2,FALSE),"XXX"))</f>
        <v/>
      </c>
      <c r="R21" s="104" t="str">
        <f>IF(Table11[[#This Row],[Entitlement type]]="","",IFERROR(VLOOKUP('Summary Info'!$F$6,Country[],2,FALSE),"XXX"))</f>
        <v/>
      </c>
      <c r="S21" s="102" t="str">
        <f>IF(Table11[[#This Row],[Entitlement type]]="","","XXX")</f>
        <v/>
      </c>
      <c r="T21" s="104" t="str">
        <f>IF(Table11[[#This Row],[Entitlement type]]="","",IFERROR(VLOOKUP(Table11[[#This Row],[Invoice End Date]],Date[],2,FALSE),"XXXX"))</f>
        <v/>
      </c>
      <c r="U21" s="102" t="str">
        <f>IF(Table11[[#This Row],[Entitlement type]]="","","PSM")</f>
        <v/>
      </c>
      <c r="V21" s="104" t="str">
        <f>IF(Table11[[#This Row],[Entitlement type]]="","",IF(Table11[[#This Row],[IGC Reference Number]]="","00000",Table11[[#This Row],[IGC Reference Number]]))</f>
        <v/>
      </c>
      <c r="W21" s="110" t="str">
        <f>IF(Table11[[#This Row],[Entitlement type]]="","",IFERROR(VLOOKUP(Table11[[#This Row],[Entitlement type]],Budget_Categories[],2,FALSE),"XXXX"))</f>
        <v/>
      </c>
      <c r="X21" s="64"/>
      <c r="Y21" s="212" t="str">
        <f>IF(Table11[[#This Row],[Entitlement type]]="","",Table11[[#This Row],[Department]]&amp;"-"&amp;Table11[[#This Row],[Country]]&amp;"-"&amp;Table11[[#This Row],[Thematic_Area]]&amp;"-"&amp;Table11[[#This Row],[Budget_Year]]&amp;"-"&amp;Table11[[#This Row],[Activity]]&amp;"-"&amp;Table11[[#This Row],[Serial_No]]&amp;"-"&amp;Table11[[#This Row],[Budget_Categories]])</f>
        <v/>
      </c>
      <c r="Z21" s="247" t="str">
        <f>IF(Table11[[#This Row],[Entitlement type]]=""," ","Not Applicable(N/A)")</f>
        <v xml:space="preserve"> </v>
      </c>
      <c r="AA21" s="248" t="str">
        <f>IF(Table11[[#This Row],[Entitlement type]]="","","Not Applicable(N/A)")</f>
        <v/>
      </c>
      <c r="AB21" s="249" t="str">
        <f>IF(Table11[[#This Row],[Entitlement type]]="","","N/A")</f>
        <v/>
      </c>
      <c r="AC21" s="162"/>
      <c r="AD21" s="255"/>
      <c r="AE21" s="238"/>
      <c r="AF21" s="266"/>
      <c r="AG21" s="268"/>
      <c r="AH21" s="10"/>
      <c r="AW21" s="11"/>
      <c r="AX21" s="10"/>
      <c r="AY21" s="10"/>
    </row>
    <row r="22" spans="1:51" ht="12.75" thickBot="1" x14ac:dyDescent="0.25">
      <c r="A22" s="10"/>
      <c r="B22" s="118" t="str">
        <f>IF(Table11[[#This Row],[Entitlement type]]="","",Table11[[#This Row],[Date]])</f>
        <v/>
      </c>
      <c r="C22" s="120"/>
      <c r="D22" s="105" t="str">
        <f>IF(Table11[[#This Row],[Entitlement type]]="","",$Z$6)</f>
        <v/>
      </c>
      <c r="E22" s="120" t="str">
        <f>IF(Table11[[#This Row],[Entitlement type]]="","",IF('Summary Info'!$C$6="","",'Summary Info'!$C$6))</f>
        <v/>
      </c>
      <c r="F22" s="118" t="str">
        <f>IF(Table11[[#This Row],[Entitlement type]]="","",IF('Summary Info'!$C$7="","",'Summary Info'!$C$7))</f>
        <v/>
      </c>
      <c r="G22" s="116" t="str">
        <f>IF(Table11[[#This Row],[Entitlement type]]="","",Table11[[#This Row],[Detailed Description]])</f>
        <v/>
      </c>
      <c r="H22" s="101" t="str">
        <f>IF(Table11[[#This Row],[Entitlement type]]="","",IF('Summary Info'!$F$5="Country Programme",'Summary Info'!$F$6,'Summary Info'!$F$5))</f>
        <v/>
      </c>
      <c r="I22" s="116" t="str">
        <f>IF(Table11[[#This Row],[Entitlement type]]="","",Table11[[#This Row],[Entitlement type]])</f>
        <v/>
      </c>
      <c r="J22" s="101" t="str">
        <f>IF(Table11[[#This Row],[Entitlement type]]="","",Table11[[#This Row],[IGC Code]])</f>
        <v/>
      </c>
      <c r="K22" s="116"/>
      <c r="L22" s="101"/>
      <c r="M22" s="114"/>
      <c r="N22" s="105" t="str">
        <f>IF(Table11[[#This Row],[Entitlement type]]="","",Table11[[#This Row],[Contracted Amount (GBP)]])</f>
        <v/>
      </c>
      <c r="O22" s="112"/>
      <c r="P22" s="105" t="str">
        <f>IF(Table11[[#This Row],[Entitlement type]]="","",'Summary Info'!$E$53)</f>
        <v/>
      </c>
      <c r="Q22" s="102" t="str">
        <f>IF(Table11[[#This Row],[Entitlement type]]="","",IFERROR(VLOOKUP('Summary Info'!$F$5,Programme[],2,FALSE),"XXX"))</f>
        <v/>
      </c>
      <c r="R22" s="105" t="str">
        <f>IF(Table11[[#This Row],[Entitlement type]]="","",IFERROR(VLOOKUP('Summary Info'!$F$6,Country[],2,FALSE),"XXX"))</f>
        <v/>
      </c>
      <c r="S22" s="112" t="str">
        <f>IF(Table11[[#This Row],[Entitlement type]]="","","XXX")</f>
        <v/>
      </c>
      <c r="T22" s="105" t="str">
        <f>IF(Table11[[#This Row],[Entitlement type]]="","",IFERROR(VLOOKUP(Table11[[#This Row],[Invoice End Date]],Date[],2,FALSE),"XXXX"))</f>
        <v/>
      </c>
      <c r="U22" s="112" t="str">
        <f>IF(Table11[[#This Row],[Entitlement type]]="","","PSM")</f>
        <v/>
      </c>
      <c r="V22" s="105" t="str">
        <f>IF(Table11[[#This Row],[Entitlement type]]="","",IF(Table11[[#This Row],[IGC Reference Number]]="","00000",Table11[[#This Row],[IGC Reference Number]]))</f>
        <v/>
      </c>
      <c r="W22" s="111" t="str">
        <f>IF(Table11[[#This Row],[Entitlement type]]="","",IFERROR(VLOOKUP(Table11[[#This Row],[Entitlement type]],Budget_Categories[],2,FALSE),"XXXX"))</f>
        <v/>
      </c>
      <c r="X22" s="65"/>
      <c r="Y22" s="213" t="str">
        <f>IF(Table11[[#This Row],[Entitlement type]]="","",Table11[[#This Row],[Department]]&amp;"-"&amp;Table11[[#This Row],[Country]]&amp;"-"&amp;Table11[[#This Row],[Thematic_Area]]&amp;"-"&amp;Table11[[#This Row],[Budget_Year]]&amp;"-"&amp;Table11[[#This Row],[Activity]]&amp;"-"&amp;Table11[[#This Row],[Serial_No]]&amp;"-"&amp;Table11[[#This Row],[Budget_Categories]])</f>
        <v/>
      </c>
      <c r="Z22" s="250" t="str">
        <f>IF(Table11[[#This Row],[Entitlement type]]=""," ","Not Applicable(N/A)")</f>
        <v xml:space="preserve"> </v>
      </c>
      <c r="AA22" s="251" t="str">
        <f>IF(Table11[[#This Row],[Entitlement type]]="","","Not Applicable(N/A)")</f>
        <v/>
      </c>
      <c r="AB22" s="252" t="str">
        <f>IF(Table11[[#This Row],[Entitlement type]]="","","N/A")</f>
        <v/>
      </c>
      <c r="AC22" s="163"/>
      <c r="AD22" s="256"/>
      <c r="AE22" s="161"/>
      <c r="AF22" s="267"/>
      <c r="AG22" s="269"/>
      <c r="AH22" s="10"/>
      <c r="AW22" s="11"/>
      <c r="AX22" s="10"/>
      <c r="AY22" s="10"/>
    </row>
    <row r="23" spans="1:51" ht="4.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51" ht="11.2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4" t="s">
        <v>354</v>
      </c>
      <c r="Z24" s="10"/>
      <c r="AA24" s="10"/>
      <c r="AB24" s="10"/>
      <c r="AC24" s="10"/>
      <c r="AD24" s="10"/>
      <c r="AE24" s="10"/>
      <c r="AF24" s="10"/>
      <c r="AG24" s="10"/>
      <c r="AH24" s="10"/>
    </row>
    <row r="25" spans="1:51" ht="4.5" customHeight="1" thickBot="1"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51" ht="36.75" thickBot="1" x14ac:dyDescent="0.25">
      <c r="A26" s="10"/>
      <c r="B26" s="75" t="s">
        <v>278</v>
      </c>
      <c r="C26" s="76" t="s">
        <v>279</v>
      </c>
      <c r="D26" s="76" t="s">
        <v>280</v>
      </c>
      <c r="E26" s="76" t="s">
        <v>281</v>
      </c>
      <c r="F26" s="76" t="s">
        <v>282</v>
      </c>
      <c r="G26" s="76" t="s">
        <v>283</v>
      </c>
      <c r="H26" s="76" t="s">
        <v>284</v>
      </c>
      <c r="I26" s="76" t="s">
        <v>285</v>
      </c>
      <c r="J26" s="76" t="s">
        <v>286</v>
      </c>
      <c r="K26" s="41" t="s">
        <v>391</v>
      </c>
      <c r="L26" s="42" t="s">
        <v>392</v>
      </c>
      <c r="M26" s="41" t="s">
        <v>393</v>
      </c>
      <c r="N26" s="76" t="s">
        <v>287</v>
      </c>
      <c r="O26" s="41" t="s">
        <v>394</v>
      </c>
      <c r="P26" s="76" t="s">
        <v>288</v>
      </c>
      <c r="Q26" s="76" t="s">
        <v>289</v>
      </c>
      <c r="R26" s="76" t="s">
        <v>13</v>
      </c>
      <c r="S26" s="126" t="s">
        <v>290</v>
      </c>
      <c r="T26" s="126" t="s">
        <v>291</v>
      </c>
      <c r="U26" s="75" t="s">
        <v>55</v>
      </c>
      <c r="V26" s="173" t="s">
        <v>292</v>
      </c>
      <c r="W26" s="173" t="s">
        <v>293</v>
      </c>
      <c r="X26" s="174" t="s">
        <v>135</v>
      </c>
      <c r="Y26" s="175" t="s">
        <v>91</v>
      </c>
      <c r="Z26" s="175" t="s">
        <v>17</v>
      </c>
      <c r="AA26" s="175" t="s">
        <v>18</v>
      </c>
      <c r="AB26" s="42" t="s">
        <v>406</v>
      </c>
      <c r="AC26" s="172" t="s">
        <v>220</v>
      </c>
      <c r="AD26" s="172" t="s">
        <v>241</v>
      </c>
      <c r="AE26" s="172" t="str">
        <f>IF($AE$5="Country Programme","Thematic Area","Country")</f>
        <v>Country</v>
      </c>
      <c r="AF26" s="172" t="s">
        <v>297</v>
      </c>
      <c r="AG26" s="172" t="s">
        <v>57</v>
      </c>
      <c r="AH26" s="10"/>
      <c r="AU26" s="8"/>
      <c r="AY26" s="10"/>
    </row>
    <row r="27" spans="1:51" ht="36.75" hidden="1" outlineLevel="1" thickBot="1" x14ac:dyDescent="0.25">
      <c r="A27" s="10"/>
      <c r="B27" s="75" t="s">
        <v>278</v>
      </c>
      <c r="C27" s="76" t="s">
        <v>279</v>
      </c>
      <c r="D27" s="76" t="s">
        <v>280</v>
      </c>
      <c r="E27" s="76" t="s">
        <v>281</v>
      </c>
      <c r="F27" s="76" t="s">
        <v>282</v>
      </c>
      <c r="G27" s="76" t="s">
        <v>283</v>
      </c>
      <c r="H27" s="76" t="s">
        <v>284</v>
      </c>
      <c r="I27" s="76" t="s">
        <v>285</v>
      </c>
      <c r="J27" s="76" t="s">
        <v>286</v>
      </c>
      <c r="K27" s="41" t="s">
        <v>294</v>
      </c>
      <c r="L27" s="42" t="s">
        <v>295</v>
      </c>
      <c r="M27" s="41" t="s">
        <v>296</v>
      </c>
      <c r="N27" s="76" t="s">
        <v>287</v>
      </c>
      <c r="O27" s="41" t="s">
        <v>335</v>
      </c>
      <c r="P27" s="76" t="s">
        <v>288</v>
      </c>
      <c r="Q27" s="76" t="s">
        <v>289</v>
      </c>
      <c r="R27" s="76" t="s">
        <v>13</v>
      </c>
      <c r="S27" s="126" t="s">
        <v>290</v>
      </c>
      <c r="T27" s="126" t="s">
        <v>291</v>
      </c>
      <c r="U27" s="75" t="s">
        <v>55</v>
      </c>
      <c r="V27" s="173" t="s">
        <v>292</v>
      </c>
      <c r="W27" s="173" t="s">
        <v>293</v>
      </c>
      <c r="X27" s="174" t="s">
        <v>135</v>
      </c>
      <c r="Y27" s="175" t="s">
        <v>91</v>
      </c>
      <c r="Z27" s="175" t="s">
        <v>17</v>
      </c>
      <c r="AA27" s="175" t="s">
        <v>18</v>
      </c>
      <c r="AB27" s="176" t="s">
        <v>136</v>
      </c>
      <c r="AC27" s="172" t="s">
        <v>220</v>
      </c>
      <c r="AD27" s="172" t="s">
        <v>241</v>
      </c>
      <c r="AE27" s="172" t="s">
        <v>168</v>
      </c>
      <c r="AF27" s="172" t="s">
        <v>297</v>
      </c>
      <c r="AG27" s="172" t="s">
        <v>57</v>
      </c>
      <c r="AH27" s="10"/>
      <c r="AU27" s="8"/>
      <c r="AY27" s="10"/>
    </row>
    <row r="28" spans="1:51" ht="12.75" collapsed="1" thickBot="1" x14ac:dyDescent="0.25">
      <c r="A28" s="10"/>
      <c r="B28" s="129" t="str">
        <f>IF(LOE_6[[#This Row],[Activities]]="","",IF('Summary Info'!$C$7="","",'Summary Info'!$C$7))</f>
        <v/>
      </c>
      <c r="C28" s="130"/>
      <c r="D28" s="103" t="str">
        <f>IF(LOE_6[[#This Row],[Activities]]="","",$Z$6)</f>
        <v/>
      </c>
      <c r="E28" s="130" t="str">
        <f>IF(LOE_6[[#This Row],[Activities]]="","",IF('Summary Info'!$C$6="","",'Summary Info'!$C$6))</f>
        <v/>
      </c>
      <c r="F28" s="129" t="str">
        <f>IF(LOE_6[[#This Row],[Activities]]="","",IF('Summary Info'!$C$7="","",'Summary Info'!$C$7))</f>
        <v/>
      </c>
      <c r="G28" s="132" t="str">
        <f>IF(LOE_6[[#This Row],[Activities]]="","",IF(LOE_6[[#This Row],[Detailed Description]]="","",LOE_6[[#This Row],[Detailed Description]]))</f>
        <v/>
      </c>
      <c r="H28" s="99" t="str">
        <f>IF(LOE_6[[#This Row],[Activities]]="","",IF('Summary Info'!$F$5="Country Programme",'Summary Info'!$F$6,'Summary Info'!$F$5))</f>
        <v/>
      </c>
      <c r="I28" s="131" t="str">
        <f>IF(LOE_6[[#This Row],[Activities]]="","",'Summary Info'!$F$7)</f>
        <v/>
      </c>
      <c r="J28" s="99" t="str">
        <f>IF(LOE_6[[#This Row],[Activities]]="","",LOE_6[[#This Row],[IGC Code]])</f>
        <v/>
      </c>
      <c r="K28" s="131"/>
      <c r="L28" s="99"/>
      <c r="M28" s="132"/>
      <c r="N28" s="103" t="str">
        <f>IF(LOE_6[[#This Row],[Activities]]="","",LOE_6[[#This Row],[Amount]])</f>
        <v/>
      </c>
      <c r="O28" s="133"/>
      <c r="P28" s="103" t="str">
        <f>IF(LOE_6[[#This Row],[Activities]]="","",'Summary Info'!$E$53)</f>
        <v/>
      </c>
      <c r="Q28" s="133" t="str">
        <f>IF(LOE_6[[#This Row],[Activities]]="","",IFERROR(VLOOKUP('Summary Info'!$F$5,Programme[],2,FALSE),"XXX"))</f>
        <v/>
      </c>
      <c r="R28" s="148" t="str">
        <f>IF(LOE_6[[#This Row],[Activities]]="","",IFERROR(VLOOKUP('Summary Info'!$F$6,Country[],2,FALSE),IFERROR(VLOOKUP(LOE_6[[#This Row],[Thematic Area]],Country[],2,FALSE),"XXX")))</f>
        <v/>
      </c>
      <c r="S28" s="103" t="str">
        <f>IF(LOE_6[[#This Row],[Activities]]="","",IFERROR(VLOOKUP(LOE_6[[#This Row],[Thematic Area]],Thematic_Area[],2,FALSE),IFERROR(VLOOKUP('Summary Info'!$F$6,Thematic_Area[],2,FALSE),"XXX")))</f>
        <v/>
      </c>
      <c r="T28" s="147" t="str">
        <f>IF(LOE_6[[#This Row],[Activities]]="","",IFERROR(VLOOKUP(LOE_6[[#This Row],[Invoice End Date]],Date[],2,FALSE),"XXXX"))</f>
        <v/>
      </c>
      <c r="U28" s="133" t="str">
        <f>IF(LOE_6[[#This Row],[Activities]]="","",IF(LOE_6[[#This Row],[Activity Group]]="","PSM",VLOOKUP(LOE_6[[#This Row],[Activity Group]],Activity_Subgroup[],2,FALSE)))</f>
        <v/>
      </c>
      <c r="V28" s="134" t="str">
        <f>IF(LOE_6[[#This Row],[Activities]]="","",IF(LOE_6[[#This Row],[IGC Reference Number]]="","XXXXX",LOE_6[[#This Row],[IGC Reference Number]]))</f>
        <v/>
      </c>
      <c r="W28" s="135" t="str">
        <f>IF(LOE_6[[#This Row],[Activities]]="","",IFERROR(VLOOKUP('Summary Info'!$F$7,Budget_Categories[],2,FALSE),"XXXX"))</f>
        <v/>
      </c>
      <c r="X28" s="177" t="str">
        <f>IF(LOE_6[[#This Row],[Activities]]="","",$AD$13)</f>
        <v/>
      </c>
      <c r="Y28" s="227" t="str">
        <f>IF(LOE_6[[#This Row],[Activities]]="","",LOE_6[[#This Row],[Department]]&amp;"-"&amp;LOE_6[[#This Row],[Country]]&amp;"-"&amp;LOE_6[[#This Row],[Thematic_Area]]&amp;"-"&amp;LOE_6[[#This Row],[Budget_Year]]&amp;"-"&amp;LOE_6[[#This Row],[Activity]]&amp;"-"&amp;LOE_6[[#This Row],[Serial_No]]&amp;"-"&amp;LOE_6[[#This Row],[Budget_Categories]])</f>
        <v/>
      </c>
      <c r="Z28" s="238"/>
      <c r="AA28" s="238"/>
      <c r="AB28" s="239"/>
      <c r="AC28" s="214" t="str">
        <f>IF(LOE_6[[#This Row],[Days]]="","",IF(Fees7[Contractor Type
(select from drop-down)]="Monthly",$AD$13*LOE_6[[#This Row],[Days]]/SUM(LOE_6[Days]),IF(Fees7[Contractor Type
(select from drop-down)]="Daily",LOE_6[[#This Row],[Days]]*$AD$13,"ERROR")))</f>
        <v/>
      </c>
      <c r="AD28" s="216"/>
      <c r="AE28" s="217"/>
      <c r="AF28" s="218"/>
      <c r="AG28" s="274"/>
      <c r="AH28" s="10"/>
      <c r="AU28" s="8"/>
      <c r="AY28" s="10"/>
    </row>
    <row r="29" spans="1:51" ht="12.75" thickBot="1" x14ac:dyDescent="0.25">
      <c r="A29" s="10"/>
      <c r="B29" s="129" t="str">
        <f>IF(LOE_6[[#This Row],[Activities]]="","",IF('Summary Info'!$C$7="","",'Summary Info'!$C$7))</f>
        <v/>
      </c>
      <c r="C29" s="71"/>
      <c r="D29" s="106" t="str">
        <f>IF(LOE_6[[#This Row],[Activities]]="","",$Z$6)</f>
        <v/>
      </c>
      <c r="E29" s="119" t="str">
        <f>IF(LOE_6[[#This Row],[Activities]]="","",IF('Summary Info'!$C$6="","",'Summary Info'!$C$6))</f>
        <v/>
      </c>
      <c r="F29" s="121" t="str">
        <f>IF(LOE_6[[#This Row],[Activities]]="","",IF('Summary Info'!$C$7="","",'Summary Info'!$C$7))</f>
        <v/>
      </c>
      <c r="G29" s="113" t="str">
        <f>IF(LOE_6[[#This Row],[Activities]]="","",IF(LOE_6[[#This Row],[Detailed Description]]="","",LOE_6[[#This Row],[Detailed Description]]))</f>
        <v/>
      </c>
      <c r="H29" s="108" t="str">
        <f>IF(LOE_6[[#This Row],[Activities]]="","",IF('Summary Info'!$F$5="Country Programme",'Summary Info'!$F$6,'Summary Info'!$F$5))</f>
        <v/>
      </c>
      <c r="I29" s="115" t="str">
        <f>IF(LOE_6[[#This Row],[Activities]]="","",'Summary Info'!$F$7)</f>
        <v/>
      </c>
      <c r="J29" s="108" t="str">
        <f>IF(LOE_6[[#This Row],[Activities]]="","",LOE_6[[#This Row],[IGC Code]])</f>
        <v/>
      </c>
      <c r="K29" s="72"/>
      <c r="L29" s="72"/>
      <c r="M29" s="73"/>
      <c r="N29" s="106" t="str">
        <f>IF(LOE_6[[#This Row],[Activities]]="","",LOE_6[[#This Row],[Amount]])</f>
        <v/>
      </c>
      <c r="O29" s="74"/>
      <c r="P29" s="106" t="str">
        <f>IF(LOE_6[[#This Row],[Activities]]="","",'Summary Info'!$E$53)</f>
        <v/>
      </c>
      <c r="Q29" s="107" t="str">
        <f>IF(LOE_6[[#This Row],[Activities]]="","",IFERROR(VLOOKUP('Summary Info'!$F$5,Programme[],2,FALSE),"XXX"))</f>
        <v/>
      </c>
      <c r="R29" s="109" t="str">
        <f>IF(LOE_6[[#This Row],[Activities]]="","",IFERROR(VLOOKUP('Summary Info'!$F$6,Country[],2,FALSE),IFERROR(VLOOKUP(LOE_6[[#This Row],[Thematic Area]],Country[],2,FALSE),"XXX")))</f>
        <v/>
      </c>
      <c r="S29" s="104" t="str">
        <f>IF(LOE_6[[#This Row],[Activities]]="","",IFERROR(VLOOKUP(LOE_6[[#This Row],[Thematic Area]],Thematic_Area[],2,FALSE),IFERROR(VLOOKUP('Summary Info'!$F$6,Thematic_Area[],2,FALSE),"XXX")))</f>
        <v/>
      </c>
      <c r="T29" s="149" t="str">
        <f>IF(LOE_6[[#This Row],[Activities]]="","",IFERROR(VLOOKUP(LOE_6[[#This Row],[Invoice End Date]],Date[],2,FALSE),"XXXX"))</f>
        <v/>
      </c>
      <c r="U29" s="107" t="str">
        <f>IF(LOE_6[[#This Row],[Activities]]="","",IF(LOE_6[[#This Row],[Activity Group]]="","PSM",VLOOKUP(LOE_6[[#This Row],[Activity Group]],Activity_Subgroup[],2,FALSE)))</f>
        <v/>
      </c>
      <c r="V29" s="128" t="str">
        <f>IF(LOE_6[[#This Row],[Activities]]="","",IF(LOE_6[[#This Row],[IGC Reference Number]]="","XXXXX",LOE_6[[#This Row],[IGC Reference Number]]))</f>
        <v/>
      </c>
      <c r="W29" s="127" t="str">
        <f>IF(LOE_6[[#This Row],[Activities]]="","",IFERROR(VLOOKUP('Summary Info'!$F$7,Budget_Categories[],2,FALSE),"XXXX"))</f>
        <v/>
      </c>
      <c r="X29" s="178" t="str">
        <f>IF(LOE_6[[#This Row],[Activities]]="","",$AD$13)</f>
        <v/>
      </c>
      <c r="Y29" s="227" t="str">
        <f>IF(LOE_6[[#This Row],[Activities]]="","",LOE_6[[#This Row],[Department]]&amp;"-"&amp;LOE_6[[#This Row],[Country]]&amp;"-"&amp;LOE_6[[#This Row],[Thematic_Area]]&amp;"-"&amp;LOE_6[[#This Row],[Budget_Year]]&amp;"-"&amp;LOE_6[[#This Row],[Activity]]&amp;"-"&amp;LOE_6[[#This Row],[Serial_No]]&amp;"-"&amp;LOE_6[[#This Row],[Budget_Categories]])</f>
        <v/>
      </c>
      <c r="Z29" s="238"/>
      <c r="AA29" s="238"/>
      <c r="AB29" s="239"/>
      <c r="AC29" s="214" t="str">
        <f>IF(LOE_6[[#This Row],[Days]]="","",IF(Fees7[Contractor Type
(select from drop-down)]="Monthly",$AD$13*LOE_6[[#This Row],[Days]]/SUM(LOE_6[Days]),IF(Fees7[Contractor Type
(select from drop-down)]="Daily",LOE_6[[#This Row],[Days]]*$AD$13,"ERROR")))</f>
        <v/>
      </c>
      <c r="AD29" s="216"/>
      <c r="AE29" s="217"/>
      <c r="AF29" s="218"/>
      <c r="AG29" s="274"/>
      <c r="AH29" s="10"/>
      <c r="AU29" s="8"/>
      <c r="AY29" s="10"/>
    </row>
    <row r="30" spans="1:51" ht="12.75" thickBot="1" x14ac:dyDescent="0.25">
      <c r="A30" s="10"/>
      <c r="B30" s="129" t="str">
        <f>IF(LOE_6[[#This Row],[Activities]]="","",IF('Summary Info'!$C$7="","",'Summary Info'!$C$7))</f>
        <v/>
      </c>
      <c r="C30" s="71"/>
      <c r="D30" s="106" t="str">
        <f>IF(LOE_6[[#This Row],[Activities]]="","",$Z$6)</f>
        <v/>
      </c>
      <c r="E30" s="119" t="str">
        <f>IF(LOE_6[[#This Row],[Activities]]="","",IF('Summary Info'!$C$6="","",'Summary Info'!$C$6))</f>
        <v/>
      </c>
      <c r="F30" s="121" t="str">
        <f>IF(LOE_6[[#This Row],[Activities]]="","",IF('Summary Info'!$C$7="","",'Summary Info'!$C$7))</f>
        <v/>
      </c>
      <c r="G30" s="113" t="str">
        <f>IF(LOE_6[[#This Row],[Activities]]="","",IF(LOE_6[[#This Row],[Detailed Description]]="","",LOE_6[[#This Row],[Detailed Description]]))</f>
        <v/>
      </c>
      <c r="H30" s="108" t="str">
        <f>IF(LOE_6[[#This Row],[Activities]]="","",IF('Summary Info'!$F$5="Country Programme",'Summary Info'!$F$6,'Summary Info'!$F$5))</f>
        <v/>
      </c>
      <c r="I30" s="115" t="str">
        <f>IF(LOE_6[[#This Row],[Activities]]="","",'Summary Info'!$F$7)</f>
        <v/>
      </c>
      <c r="J30" s="108" t="str">
        <f>IF(LOE_6[[#This Row],[Activities]]="","",LOE_6[[#This Row],[IGC Code]])</f>
        <v/>
      </c>
      <c r="K30" s="72"/>
      <c r="L30" s="72"/>
      <c r="M30" s="73"/>
      <c r="N30" s="106" t="str">
        <f>IF(LOE_6[[#This Row],[Activities]]="","",LOE_6[[#This Row],[Amount]])</f>
        <v/>
      </c>
      <c r="O30" s="74"/>
      <c r="P30" s="106" t="str">
        <f>IF(LOE_6[[#This Row],[Activities]]="","",'Summary Info'!$E$53)</f>
        <v/>
      </c>
      <c r="Q30" s="107" t="str">
        <f>IF(LOE_6[[#This Row],[Activities]]="","",IFERROR(VLOOKUP('Summary Info'!$F$5,Programme[],2,FALSE),"XXX"))</f>
        <v/>
      </c>
      <c r="R30" s="109" t="str">
        <f>IF(LOE_6[[#This Row],[Activities]]="","",IFERROR(VLOOKUP('Summary Info'!$F$6,Country[],2,FALSE),IFERROR(VLOOKUP(LOE_6[[#This Row],[Thematic Area]],Country[],2,FALSE),"XXX")))</f>
        <v/>
      </c>
      <c r="S30" s="104" t="str">
        <f>IF(LOE_6[[#This Row],[Activities]]="","",IFERROR(VLOOKUP(LOE_6[[#This Row],[Thematic Area]],Thematic_Area[],2,FALSE),IFERROR(VLOOKUP('Summary Info'!$F$6,Thematic_Area[],2,FALSE),"XXX")))</f>
        <v/>
      </c>
      <c r="T30" s="149" t="str">
        <f>IF(LOE_6[[#This Row],[Activities]]="","",IFERROR(VLOOKUP(LOE_6[[#This Row],[Invoice End Date]],Date[],2,FALSE),"XXXX"))</f>
        <v/>
      </c>
      <c r="U30" s="107" t="str">
        <f>IF(LOE_6[[#This Row],[Activities]]="","",IF(LOE_6[[#This Row],[Activity Group]]="","PSM",VLOOKUP(LOE_6[[#This Row],[Activity Group]],Activity_Subgroup[],2,FALSE)))</f>
        <v/>
      </c>
      <c r="V30" s="128" t="str">
        <f>IF(LOE_6[[#This Row],[Activities]]="","",IF(LOE_6[[#This Row],[IGC Reference Number]]="","XXXXX",LOE_6[[#This Row],[IGC Reference Number]]))</f>
        <v/>
      </c>
      <c r="W30" s="127" t="str">
        <f>IF(LOE_6[[#This Row],[Activities]]="","",IFERROR(VLOOKUP('Summary Info'!$F$7,Budget_Categories[],2,FALSE),"XXXX"))</f>
        <v/>
      </c>
      <c r="X30" s="178" t="str">
        <f>IF(LOE_6[[#This Row],[Activities]]="","",$AD$13)</f>
        <v/>
      </c>
      <c r="Y30" s="227" t="str">
        <f>IF(LOE_6[[#This Row],[Activities]]="","",LOE_6[[#This Row],[Department]]&amp;"-"&amp;LOE_6[[#This Row],[Country]]&amp;"-"&amp;LOE_6[[#This Row],[Thematic_Area]]&amp;"-"&amp;LOE_6[[#This Row],[Budget_Year]]&amp;"-"&amp;LOE_6[[#This Row],[Activity]]&amp;"-"&amp;LOE_6[[#This Row],[Serial_No]]&amp;"-"&amp;LOE_6[[#This Row],[Budget_Categories]])</f>
        <v/>
      </c>
      <c r="Z30" s="238"/>
      <c r="AA30" s="238"/>
      <c r="AB30" s="239"/>
      <c r="AC30" s="214" t="str">
        <f>IF(LOE_6[[#This Row],[Days]]="","",IF(Fees7[Contractor Type
(select from drop-down)]="Monthly",$AD$13*LOE_6[[#This Row],[Days]]/SUM(LOE_6[Days]),IF(Fees7[Contractor Type
(select from drop-down)]="Daily",LOE_6[[#This Row],[Days]]*$AD$13,"ERROR")))</f>
        <v/>
      </c>
      <c r="AD30" s="216"/>
      <c r="AE30" s="217"/>
      <c r="AF30" s="218"/>
      <c r="AG30" s="274"/>
      <c r="AH30" s="10"/>
      <c r="AU30" s="8"/>
      <c r="AY30" s="10"/>
    </row>
    <row r="31" spans="1:51" ht="12.75" thickBot="1" x14ac:dyDescent="0.25">
      <c r="A31" s="10"/>
      <c r="B31" s="129" t="str">
        <f>IF(LOE_6[[#This Row],[Activities]]="","",IF('Summary Info'!$C$7="","",'Summary Info'!$C$7))</f>
        <v/>
      </c>
      <c r="C31" s="71"/>
      <c r="D31" s="106" t="str">
        <f>IF(LOE_6[[#This Row],[Activities]]="","",$Z$6)</f>
        <v/>
      </c>
      <c r="E31" s="119" t="str">
        <f>IF(LOE_6[[#This Row],[Activities]]="","",IF('Summary Info'!$C$6="","",'Summary Info'!$C$6))</f>
        <v/>
      </c>
      <c r="F31" s="121" t="str">
        <f>IF(LOE_6[[#This Row],[Activities]]="","",IF('Summary Info'!$C$7="","",'Summary Info'!$C$7))</f>
        <v/>
      </c>
      <c r="G31" s="113" t="str">
        <f>IF(LOE_6[[#This Row],[Activities]]="","",IF(LOE_6[[#This Row],[Detailed Description]]="","",LOE_6[[#This Row],[Detailed Description]]))</f>
        <v/>
      </c>
      <c r="H31" s="108" t="str">
        <f>IF(LOE_6[[#This Row],[Activities]]="","",IF('Summary Info'!$F$5="Country Programme",'Summary Info'!$F$6,'Summary Info'!$F$5))</f>
        <v/>
      </c>
      <c r="I31" s="115" t="str">
        <f>IF(LOE_6[[#This Row],[Activities]]="","",'Summary Info'!$F$7)</f>
        <v/>
      </c>
      <c r="J31" s="108" t="str">
        <f>IF(LOE_6[[#This Row],[Activities]]="","",LOE_6[[#This Row],[IGC Code]])</f>
        <v/>
      </c>
      <c r="K31" s="72"/>
      <c r="L31" s="72"/>
      <c r="M31" s="73"/>
      <c r="N31" s="106" t="str">
        <f>IF(LOE_6[[#This Row],[Activities]]="","",LOE_6[[#This Row],[Amount]])</f>
        <v/>
      </c>
      <c r="O31" s="74"/>
      <c r="P31" s="106" t="str">
        <f>IF(LOE_6[[#This Row],[Activities]]="","",'Summary Info'!$E$53)</f>
        <v/>
      </c>
      <c r="Q31" s="107" t="str">
        <f>IF(LOE_6[[#This Row],[Activities]]="","",IFERROR(VLOOKUP('Summary Info'!$F$5,Programme[],2,FALSE),"XXX"))</f>
        <v/>
      </c>
      <c r="R31" s="109" t="str">
        <f>IF(LOE_6[[#This Row],[Activities]]="","",IFERROR(VLOOKUP('Summary Info'!$F$6,Country[],2,FALSE),IFERROR(VLOOKUP(LOE_6[[#This Row],[Thematic Area]],Country[],2,FALSE),"XXX")))</f>
        <v/>
      </c>
      <c r="S31" s="104" t="str">
        <f>IF(LOE_6[[#This Row],[Activities]]="","",IFERROR(VLOOKUP(LOE_6[[#This Row],[Thematic Area]],Thematic_Area[],2,FALSE),IFERROR(VLOOKUP('Summary Info'!$F$6,Thematic_Area[],2,FALSE),"XXX")))</f>
        <v/>
      </c>
      <c r="T31" s="149" t="str">
        <f>IF(LOE_6[[#This Row],[Activities]]="","",IFERROR(VLOOKUP(LOE_6[[#This Row],[Invoice End Date]],Date[],2,FALSE),"XXXX"))</f>
        <v/>
      </c>
      <c r="U31" s="107" t="str">
        <f>IF(LOE_6[[#This Row],[Activities]]="","",IF(LOE_6[[#This Row],[Activity Group]]="","PSM",VLOOKUP(LOE_6[[#This Row],[Activity Group]],Activity_Subgroup[],2,FALSE)))</f>
        <v/>
      </c>
      <c r="V31" s="128" t="str">
        <f>IF(LOE_6[[#This Row],[Activities]]="","",IF(LOE_6[[#This Row],[IGC Reference Number]]="","XXXXX",LOE_6[[#This Row],[IGC Reference Number]]))</f>
        <v/>
      </c>
      <c r="W31" s="127" t="str">
        <f>IF(LOE_6[[#This Row],[Activities]]="","",IFERROR(VLOOKUP('Summary Info'!$F$7,Budget_Categories[],2,FALSE),"XXXX"))</f>
        <v/>
      </c>
      <c r="X31" s="178" t="str">
        <f>IF(LOE_6[[#This Row],[Activities]]="","",$AD$13)</f>
        <v/>
      </c>
      <c r="Y31" s="227" t="str">
        <f>IF(LOE_6[[#This Row],[Activities]]="","",LOE_6[[#This Row],[Department]]&amp;"-"&amp;LOE_6[[#This Row],[Country]]&amp;"-"&amp;LOE_6[[#This Row],[Thematic_Area]]&amp;"-"&amp;LOE_6[[#This Row],[Budget_Year]]&amp;"-"&amp;LOE_6[[#This Row],[Activity]]&amp;"-"&amp;LOE_6[[#This Row],[Serial_No]]&amp;"-"&amp;LOE_6[[#This Row],[Budget_Categories]])</f>
        <v/>
      </c>
      <c r="Z31" s="294"/>
      <c r="AA31" s="238"/>
      <c r="AB31" s="239"/>
      <c r="AC31" s="214" t="str">
        <f>IF(LOE_6[[#This Row],[Days]]="","",IF(Fees7[Contractor Type
(select from drop-down)]="Monthly",$AD$13*LOE_6[[#This Row],[Days]]/SUM(LOE_6[Days]),IF(Fees7[Contractor Type
(select from drop-down)]="Daily",LOE_6[[#This Row],[Days]]*$AD$13,"ERROR")))</f>
        <v/>
      </c>
      <c r="AD31" s="216"/>
      <c r="AE31" s="217"/>
      <c r="AF31" s="218"/>
      <c r="AG31" s="274"/>
      <c r="AH31" s="10"/>
      <c r="AU31" s="8"/>
      <c r="AY31" s="10"/>
    </row>
    <row r="32" spans="1:51" ht="12.75" thickBot="1" x14ac:dyDescent="0.25">
      <c r="A32" s="10"/>
      <c r="B32" s="129" t="str">
        <f>IF(LOE_6[[#This Row],[Activities]]="","",IF('Summary Info'!$C$7="","",'Summary Info'!$C$7))</f>
        <v/>
      </c>
      <c r="C32" s="71"/>
      <c r="D32" s="106" t="str">
        <f>IF(LOE_6[[#This Row],[Activities]]="","",$Z$6)</f>
        <v/>
      </c>
      <c r="E32" s="119" t="str">
        <f>IF(LOE_6[[#This Row],[Activities]]="","",IF('Summary Info'!$C$6="","",'Summary Info'!$C$6))</f>
        <v/>
      </c>
      <c r="F32" s="121" t="str">
        <f>IF(LOE_6[[#This Row],[Activities]]="","",IF('Summary Info'!$C$7="","",'Summary Info'!$C$7))</f>
        <v/>
      </c>
      <c r="G32" s="113" t="str">
        <f>IF(LOE_6[[#This Row],[Activities]]="","",IF(LOE_6[[#This Row],[Detailed Description]]="","",LOE_6[[#This Row],[Detailed Description]]))</f>
        <v/>
      </c>
      <c r="H32" s="108" t="str">
        <f>IF(LOE_6[[#This Row],[Activities]]="","",IF('Summary Info'!$F$5="Country Programme",'Summary Info'!$F$6,'Summary Info'!$F$5))</f>
        <v/>
      </c>
      <c r="I32" s="115" t="str">
        <f>IF(LOE_6[[#This Row],[Activities]]="","",'Summary Info'!$F$7)</f>
        <v/>
      </c>
      <c r="J32" s="108" t="str">
        <f>IF(LOE_6[[#This Row],[Activities]]="","",LOE_6[[#This Row],[IGC Code]])</f>
        <v/>
      </c>
      <c r="K32" s="72"/>
      <c r="L32" s="72"/>
      <c r="M32" s="73"/>
      <c r="N32" s="106" t="str">
        <f>IF(LOE_6[[#This Row],[Activities]]="","",LOE_6[[#This Row],[Amount]])</f>
        <v/>
      </c>
      <c r="O32" s="74"/>
      <c r="P32" s="106" t="str">
        <f>IF(LOE_6[[#This Row],[Activities]]="","",'Summary Info'!$E$53)</f>
        <v/>
      </c>
      <c r="Q32" s="107" t="str">
        <f>IF(LOE_6[[#This Row],[Activities]]="","",IFERROR(VLOOKUP('Summary Info'!$F$5,Programme[],2,FALSE),"XXX"))</f>
        <v/>
      </c>
      <c r="R32" s="109" t="str">
        <f>IF(LOE_6[[#This Row],[Activities]]="","",IFERROR(VLOOKUP('Summary Info'!$F$6,Country[],2,FALSE),IFERROR(VLOOKUP(LOE_6[[#This Row],[Thematic Area]],Country[],2,FALSE),"XXX")))</f>
        <v/>
      </c>
      <c r="S32" s="104" t="str">
        <f>IF(LOE_6[[#This Row],[Activities]]="","",IFERROR(VLOOKUP(LOE_6[[#This Row],[Thematic Area]],Thematic_Area[],2,FALSE),IFERROR(VLOOKUP('Summary Info'!$F$6,Thematic_Area[],2,FALSE),"XXX")))</f>
        <v/>
      </c>
      <c r="T32" s="149" t="str">
        <f>IF(LOE_6[[#This Row],[Activities]]="","",IFERROR(VLOOKUP(LOE_6[[#This Row],[Invoice End Date]],Date[],2,FALSE),"XXXX"))</f>
        <v/>
      </c>
      <c r="U32" s="107" t="str">
        <f>IF(LOE_6[[#This Row],[Activities]]="","",IF(LOE_6[[#This Row],[Activity Group]]="","PSM",VLOOKUP(LOE_6[[#This Row],[Activity Group]],Activity_Subgroup[],2,FALSE)))</f>
        <v/>
      </c>
      <c r="V32" s="128" t="str">
        <f>IF(LOE_6[[#This Row],[Activities]]="","",IF(LOE_6[[#This Row],[IGC Reference Number]]="","XXXXX",LOE_6[[#This Row],[IGC Reference Number]]))</f>
        <v/>
      </c>
      <c r="W32" s="127" t="str">
        <f>IF(LOE_6[[#This Row],[Activities]]="","",IFERROR(VLOOKUP('Summary Info'!$F$7,Budget_Categories[],2,FALSE),"XXXX"))</f>
        <v/>
      </c>
      <c r="X32" s="178" t="str">
        <f>IF(LOE_6[[#This Row],[Activities]]="","",$AD$13)</f>
        <v/>
      </c>
      <c r="Y32" s="227" t="str">
        <f>IF(LOE_6[[#This Row],[Activities]]="","",LOE_6[[#This Row],[Department]]&amp;"-"&amp;LOE_6[[#This Row],[Country]]&amp;"-"&amp;LOE_6[[#This Row],[Thematic_Area]]&amp;"-"&amp;LOE_6[[#This Row],[Budget_Year]]&amp;"-"&amp;LOE_6[[#This Row],[Activity]]&amp;"-"&amp;LOE_6[[#This Row],[Serial_No]]&amp;"-"&amp;LOE_6[[#This Row],[Budget_Categories]])</f>
        <v/>
      </c>
      <c r="Z32" s="238"/>
      <c r="AA32" s="238"/>
      <c r="AB32" s="239"/>
      <c r="AC32" s="214" t="str">
        <f>IF(LOE_6[[#This Row],[Days]]="","",IF(Fees7[Contractor Type
(select from drop-down)]="Monthly",$AD$13*LOE_6[[#This Row],[Days]]/SUM(LOE_6[Days]),IF(Fees7[Contractor Type
(select from drop-down)]="Daily",LOE_6[[#This Row],[Days]]*$AD$13,"ERROR")))</f>
        <v/>
      </c>
      <c r="AD32" s="216"/>
      <c r="AE32" s="217"/>
      <c r="AF32" s="218"/>
      <c r="AG32" s="274"/>
      <c r="AH32" s="10"/>
      <c r="AU32" s="8"/>
      <c r="AY32" s="10"/>
    </row>
    <row r="33" spans="1:51" ht="12.75" thickBot="1" x14ac:dyDescent="0.25">
      <c r="A33" s="10"/>
      <c r="B33" s="129" t="str">
        <f>IF(LOE_6[[#This Row],[Activities]]="","",IF('Summary Info'!$C$7="","",'Summary Info'!$C$7))</f>
        <v/>
      </c>
      <c r="C33" s="71"/>
      <c r="D33" s="106" t="str">
        <f>IF(LOE_6[[#This Row],[Activities]]="","",$Z$6)</f>
        <v/>
      </c>
      <c r="E33" s="119" t="str">
        <f>IF(LOE_6[[#This Row],[Activities]]="","",IF('Summary Info'!$C$6="","",'Summary Info'!$C$6))</f>
        <v/>
      </c>
      <c r="F33" s="121" t="str">
        <f>IF(LOE_6[[#This Row],[Activities]]="","",IF('Summary Info'!$C$7="","",'Summary Info'!$C$7))</f>
        <v/>
      </c>
      <c r="G33" s="113" t="str">
        <f>IF(LOE_6[[#This Row],[Activities]]="","",IF(LOE_6[[#This Row],[Detailed Description]]="","",LOE_6[[#This Row],[Detailed Description]]))</f>
        <v/>
      </c>
      <c r="H33" s="108" t="str">
        <f>IF(LOE_6[[#This Row],[Activities]]="","",IF('Summary Info'!$F$5="Country Programme",'Summary Info'!$F$6,'Summary Info'!$F$5))</f>
        <v/>
      </c>
      <c r="I33" s="115" t="str">
        <f>IF(LOE_6[[#This Row],[Activities]]="","",'Summary Info'!$F$7)</f>
        <v/>
      </c>
      <c r="J33" s="108" t="str">
        <f>IF(LOE_6[[#This Row],[Activities]]="","",LOE_6[[#This Row],[IGC Code]])</f>
        <v/>
      </c>
      <c r="K33" s="72"/>
      <c r="L33" s="72"/>
      <c r="M33" s="73"/>
      <c r="N33" s="106" t="str">
        <f>IF(LOE_6[[#This Row],[Activities]]="","",LOE_6[[#This Row],[Amount]])</f>
        <v/>
      </c>
      <c r="O33" s="74"/>
      <c r="P33" s="106" t="str">
        <f>IF(LOE_6[[#This Row],[Activities]]="","",'Summary Info'!$E$53)</f>
        <v/>
      </c>
      <c r="Q33" s="107" t="str">
        <f>IF(LOE_6[[#This Row],[Activities]]="","",IFERROR(VLOOKUP('Summary Info'!$F$5,Programme[],2,FALSE),"XXX"))</f>
        <v/>
      </c>
      <c r="R33" s="109" t="str">
        <f>IF(LOE_6[[#This Row],[Activities]]="","",IFERROR(VLOOKUP('Summary Info'!$F$6,Country[],2,FALSE),IFERROR(VLOOKUP(LOE_6[[#This Row],[Thematic Area]],Country[],2,FALSE),"XXX")))</f>
        <v/>
      </c>
      <c r="S33" s="104" t="str">
        <f>IF(LOE_6[[#This Row],[Activities]]="","",IFERROR(VLOOKUP(LOE_6[[#This Row],[Thematic Area]],Thematic_Area[],2,FALSE),IFERROR(VLOOKUP('Summary Info'!$F$6,Thematic_Area[],2,FALSE),"XXX")))</f>
        <v/>
      </c>
      <c r="T33" s="149" t="str">
        <f>IF(LOE_6[[#This Row],[Activities]]="","",IFERROR(VLOOKUP(LOE_6[[#This Row],[Invoice End Date]],Date[],2,FALSE),"XXXX"))</f>
        <v/>
      </c>
      <c r="U33" s="107" t="str">
        <f>IF(LOE_6[[#This Row],[Activities]]="","",IF(LOE_6[[#This Row],[Activity Group]]="","PSM",VLOOKUP(LOE_6[[#This Row],[Activity Group]],Activity_Subgroup[],2,FALSE)))</f>
        <v/>
      </c>
      <c r="V33" s="128" t="str">
        <f>IF(LOE_6[[#This Row],[Activities]]="","",IF(LOE_6[[#This Row],[IGC Reference Number]]="","XXXXX",LOE_6[[#This Row],[IGC Reference Number]]))</f>
        <v/>
      </c>
      <c r="W33" s="127" t="str">
        <f>IF(LOE_6[[#This Row],[Activities]]="","",IFERROR(VLOOKUP('Summary Info'!$F$7,Budget_Categories[],2,FALSE),"XXXX"))</f>
        <v/>
      </c>
      <c r="X33" s="178" t="str">
        <f>IF(LOE_6[[#This Row],[Activities]]="","",$AD$13)</f>
        <v/>
      </c>
      <c r="Y33" s="227" t="str">
        <f>IF(LOE_6[[#This Row],[Activities]]="","",LOE_6[[#This Row],[Department]]&amp;"-"&amp;LOE_6[[#This Row],[Country]]&amp;"-"&amp;LOE_6[[#This Row],[Thematic_Area]]&amp;"-"&amp;LOE_6[[#This Row],[Budget_Year]]&amp;"-"&amp;LOE_6[[#This Row],[Activity]]&amp;"-"&amp;LOE_6[[#This Row],[Serial_No]]&amp;"-"&amp;LOE_6[[#This Row],[Budget_Categories]])</f>
        <v/>
      </c>
      <c r="Z33" s="238"/>
      <c r="AA33" s="238"/>
      <c r="AB33" s="239"/>
      <c r="AC33" s="214" t="str">
        <f>IF(LOE_6[[#This Row],[Days]]="","",IF(Fees7[Contractor Type
(select from drop-down)]="Monthly",$AD$13*LOE_6[[#This Row],[Days]]/SUM(LOE_6[Days]),IF(Fees7[Contractor Type
(select from drop-down)]="Daily",LOE_6[[#This Row],[Days]]*$AD$13,"ERROR")))</f>
        <v/>
      </c>
      <c r="AD33" s="216"/>
      <c r="AE33" s="217"/>
      <c r="AF33" s="218"/>
      <c r="AG33" s="274"/>
      <c r="AH33" s="10"/>
      <c r="AU33" s="8"/>
      <c r="AY33" s="10"/>
    </row>
    <row r="34" spans="1:51" ht="12.75" thickBot="1" x14ac:dyDescent="0.25">
      <c r="A34" s="10"/>
      <c r="B34" s="129" t="str">
        <f>IF(LOE_6[[#This Row],[Activities]]="","",IF('Summary Info'!$C$7="","",'Summary Info'!$C$7))</f>
        <v/>
      </c>
      <c r="C34" s="71"/>
      <c r="D34" s="106" t="str">
        <f>IF(LOE_6[[#This Row],[Activities]]="","",$Z$6)</f>
        <v/>
      </c>
      <c r="E34" s="119" t="str">
        <f>IF(LOE_6[[#This Row],[Activities]]="","",IF('Summary Info'!$C$6="","",'Summary Info'!$C$6))</f>
        <v/>
      </c>
      <c r="F34" s="121" t="str">
        <f>IF(LOE_6[[#This Row],[Activities]]="","",IF('Summary Info'!$C$7="","",'Summary Info'!$C$7))</f>
        <v/>
      </c>
      <c r="G34" s="113" t="str">
        <f>IF(LOE_6[[#This Row],[Activities]]="","",IF(LOE_6[[#This Row],[Detailed Description]]="","",LOE_6[[#This Row],[Detailed Description]]))</f>
        <v/>
      </c>
      <c r="H34" s="108" t="str">
        <f>IF(LOE_6[[#This Row],[Activities]]="","",IF('Summary Info'!$F$5="Country Programme",'Summary Info'!$F$6,'Summary Info'!$F$5))</f>
        <v/>
      </c>
      <c r="I34" s="115" t="str">
        <f>IF(LOE_6[[#This Row],[Activities]]="","",'Summary Info'!$F$7)</f>
        <v/>
      </c>
      <c r="J34" s="108" t="str">
        <f>IF(LOE_6[[#This Row],[Activities]]="","",LOE_6[[#This Row],[IGC Code]])</f>
        <v/>
      </c>
      <c r="K34" s="72"/>
      <c r="L34" s="72"/>
      <c r="M34" s="73"/>
      <c r="N34" s="106" t="str">
        <f>IF(LOE_6[[#This Row],[Activities]]="","",LOE_6[[#This Row],[Amount]])</f>
        <v/>
      </c>
      <c r="O34" s="74"/>
      <c r="P34" s="106" t="str">
        <f>IF(LOE_6[[#This Row],[Activities]]="","",'Summary Info'!$E$53)</f>
        <v/>
      </c>
      <c r="Q34" s="107" t="str">
        <f>IF(LOE_6[[#This Row],[Activities]]="","",IFERROR(VLOOKUP('Summary Info'!$F$5,Programme[],2,FALSE),"XXX"))</f>
        <v/>
      </c>
      <c r="R34" s="109" t="str">
        <f>IF(LOE_6[[#This Row],[Activities]]="","",IFERROR(VLOOKUP('Summary Info'!$F$6,Country[],2,FALSE),IFERROR(VLOOKUP(LOE_6[[#This Row],[Thematic Area]],Country[],2,FALSE),"XXX")))</f>
        <v/>
      </c>
      <c r="S34" s="104" t="str">
        <f>IF(LOE_6[[#This Row],[Activities]]="","",IFERROR(VLOOKUP(LOE_6[[#This Row],[Thematic Area]],Thematic_Area[],2,FALSE),IFERROR(VLOOKUP('Summary Info'!$F$6,Thematic_Area[],2,FALSE),"XXX")))</f>
        <v/>
      </c>
      <c r="T34" s="149" t="str">
        <f>IF(LOE_6[[#This Row],[Activities]]="","",IFERROR(VLOOKUP(LOE_6[[#This Row],[Invoice End Date]],Date[],2,FALSE),"XXXX"))</f>
        <v/>
      </c>
      <c r="U34" s="107" t="str">
        <f>IF(LOE_6[[#This Row],[Activities]]="","",IF(LOE_6[[#This Row],[Activity Group]]="","PSM",VLOOKUP(LOE_6[[#This Row],[Activity Group]],Activity_Subgroup[],2,FALSE)))</f>
        <v/>
      </c>
      <c r="V34" s="128" t="str">
        <f>IF(LOE_6[[#This Row],[Activities]]="","",IF(LOE_6[[#This Row],[IGC Reference Number]]="","XXXXX",LOE_6[[#This Row],[IGC Reference Number]]))</f>
        <v/>
      </c>
      <c r="W34" s="127" t="str">
        <f>IF(LOE_6[[#This Row],[Activities]]="","",IFERROR(VLOOKUP('Summary Info'!$F$7,Budget_Categories[],2,FALSE),"XXXX"))</f>
        <v/>
      </c>
      <c r="X34" s="178" t="str">
        <f>IF(LOE_6[[#This Row],[Activities]]="","",$AD$13)</f>
        <v/>
      </c>
      <c r="Y34" s="227" t="str">
        <f>IF(LOE_6[[#This Row],[Activities]]="","",LOE_6[[#This Row],[Department]]&amp;"-"&amp;LOE_6[[#This Row],[Country]]&amp;"-"&amp;LOE_6[[#This Row],[Thematic_Area]]&amp;"-"&amp;LOE_6[[#This Row],[Budget_Year]]&amp;"-"&amp;LOE_6[[#This Row],[Activity]]&amp;"-"&amp;LOE_6[[#This Row],[Serial_No]]&amp;"-"&amp;LOE_6[[#This Row],[Budget_Categories]])</f>
        <v/>
      </c>
      <c r="Z34" s="160"/>
      <c r="AA34" s="238"/>
      <c r="AB34" s="180"/>
      <c r="AC34" s="214" t="str">
        <f>IF(LOE_6[[#This Row],[Days]]="","",IF(Fees7[Contractor Type
(select from drop-down)]="Monthly",$AD$13*LOE_6[[#This Row],[Days]]/SUM(LOE_6[Days]),IF(Fees7[Contractor Type
(select from drop-down)]="Daily",LOE_6[[#This Row],[Days]]*$AD$13,"ERROR")))</f>
        <v/>
      </c>
      <c r="AD34" s="216"/>
      <c r="AE34" s="217"/>
      <c r="AF34" s="218"/>
      <c r="AG34" s="274"/>
      <c r="AH34" s="10"/>
      <c r="AU34" s="8"/>
      <c r="AY34" s="10"/>
    </row>
    <row r="35" spans="1:51" ht="12" customHeight="1" thickBot="1" x14ac:dyDescent="0.25">
      <c r="A35" s="10"/>
      <c r="B35" s="129" t="str">
        <f>IF(LOE_6[[#This Row],[Activities]]="","",IF('Summary Info'!$C$7="","",'Summary Info'!$C$7))</f>
        <v/>
      </c>
      <c r="C35" s="71"/>
      <c r="D35" s="106" t="str">
        <f>IF(LOE_6[[#This Row],[Activities]]="","",$Z$6)</f>
        <v/>
      </c>
      <c r="E35" s="119" t="str">
        <f>IF(LOE_6[[#This Row],[Activities]]="","",IF('Summary Info'!$C$6="","",'Summary Info'!$C$6))</f>
        <v/>
      </c>
      <c r="F35" s="121" t="str">
        <f>IF(LOE_6[[#This Row],[Activities]]="","",IF('Summary Info'!$C$7="","",'Summary Info'!$C$7))</f>
        <v/>
      </c>
      <c r="G35" s="113" t="str">
        <f>IF(LOE_6[[#This Row],[Activities]]="","",IF(LOE_6[[#This Row],[Detailed Description]]="","",LOE_6[[#This Row],[Detailed Description]]))</f>
        <v/>
      </c>
      <c r="H35" s="108" t="str">
        <f>IF(LOE_6[[#This Row],[Activities]]="","",IF('Summary Info'!$F$5="Country Programme",'Summary Info'!$F$6,'Summary Info'!$F$5))</f>
        <v/>
      </c>
      <c r="I35" s="115" t="str">
        <f>IF(LOE_6[[#This Row],[Activities]]="","",'Summary Info'!$F$7)</f>
        <v/>
      </c>
      <c r="J35" s="108" t="str">
        <f>IF(LOE_6[[#This Row],[Activities]]="","",LOE_6[[#This Row],[IGC Code]])</f>
        <v/>
      </c>
      <c r="K35" s="72"/>
      <c r="L35" s="72"/>
      <c r="M35" s="73"/>
      <c r="N35" s="106" t="str">
        <f>IF(LOE_6[[#This Row],[Activities]]="","",LOE_6[[#This Row],[Amount]])</f>
        <v/>
      </c>
      <c r="O35" s="74"/>
      <c r="P35" s="106" t="str">
        <f>IF(LOE_6[[#This Row],[Activities]]="","",'Summary Info'!$E$53)</f>
        <v/>
      </c>
      <c r="Q35" s="107" t="str">
        <f>IF(LOE_6[[#This Row],[Activities]]="","",IFERROR(VLOOKUP('Summary Info'!$F$5,Programme[],2,FALSE),"XXX"))</f>
        <v/>
      </c>
      <c r="R35" s="109" t="str">
        <f>IF(LOE_6[[#This Row],[Activities]]="","",IFERROR(VLOOKUP('Summary Info'!$F$6,Country[],2,FALSE),IFERROR(VLOOKUP(LOE_6[[#This Row],[Thematic Area]],Country[],2,FALSE),"XXX")))</f>
        <v/>
      </c>
      <c r="S35" s="104" t="str">
        <f>IF(LOE_6[[#This Row],[Activities]]="","",IFERROR(VLOOKUP(LOE_6[[#This Row],[Thematic Area]],Thematic_Area[],2,FALSE),IFERROR(VLOOKUP('Summary Info'!$F$6,Thematic_Area[],2,FALSE),"XXX")))</f>
        <v/>
      </c>
      <c r="T35" s="149" t="str">
        <f>IF(LOE_6[[#This Row],[Activities]]="","",IFERROR(VLOOKUP(LOE_6[[#This Row],[Invoice End Date]],Date[],2,FALSE),"XXXX"))</f>
        <v/>
      </c>
      <c r="U35" s="107" t="str">
        <f>IF(LOE_6[[#This Row],[Activities]]="","",IF(LOE_6[[#This Row],[Activity Group]]="","PSM",VLOOKUP(LOE_6[[#This Row],[Activity Group]],Activity_Subgroup[],2,FALSE)))</f>
        <v/>
      </c>
      <c r="V35" s="128" t="str">
        <f>IF(LOE_6[[#This Row],[Activities]]="","",IF(LOE_6[[#This Row],[IGC Reference Number]]="","XXXXX",LOE_6[[#This Row],[IGC Reference Number]]))</f>
        <v/>
      </c>
      <c r="W35" s="127" t="str">
        <f>IF(LOE_6[[#This Row],[Activities]]="","",IFERROR(VLOOKUP('Summary Info'!$F$7,Budget_Categories[],2,FALSE),"XXXX"))</f>
        <v/>
      </c>
      <c r="X35" s="178" t="str">
        <f>IF(LOE_6[[#This Row],[Activities]]="","",$AD$13)</f>
        <v/>
      </c>
      <c r="Y35" s="227" t="str">
        <f>IF(LOE_6[[#This Row],[Activities]]="","",LOE_6[[#This Row],[Department]]&amp;"-"&amp;LOE_6[[#This Row],[Country]]&amp;"-"&amp;LOE_6[[#This Row],[Thematic_Area]]&amp;"-"&amp;LOE_6[[#This Row],[Budget_Year]]&amp;"-"&amp;LOE_6[[#This Row],[Activity]]&amp;"-"&amp;LOE_6[[#This Row],[Serial_No]]&amp;"-"&amp;LOE_6[[#This Row],[Budget_Categories]])</f>
        <v/>
      </c>
      <c r="Z35" s="160"/>
      <c r="AA35" s="160"/>
      <c r="AB35" s="180"/>
      <c r="AC35" s="214" t="str">
        <f>IF(LOE_6[[#This Row],[Days]]="","",IF(Fees7[Contractor Type
(select from drop-down)]="Monthly",$AD$13*LOE_6[[#This Row],[Days]]/SUM(LOE_6[Days]),IF(Fees7[Contractor Type
(select from drop-down)]="Daily",LOE_6[[#This Row],[Days]]*$AD$13,"ERROR")))</f>
        <v/>
      </c>
      <c r="AD35" s="216"/>
      <c r="AE35" s="217"/>
      <c r="AF35" s="218"/>
      <c r="AG35" s="274"/>
      <c r="AH35" s="10"/>
      <c r="AU35" s="8"/>
      <c r="AY35" s="10"/>
    </row>
    <row r="36" spans="1:51" ht="12" customHeight="1" thickBot="1" x14ac:dyDescent="0.25">
      <c r="A36" s="10"/>
      <c r="B36" s="129" t="str">
        <f>IF(LOE_6[[#This Row],[Activities]]="","",IF('Summary Info'!$C$7="","",'Summary Info'!$C$7))</f>
        <v/>
      </c>
      <c r="C36" s="71"/>
      <c r="D36" s="106" t="str">
        <f>IF(LOE_6[[#This Row],[Activities]]="","",$Z$6)</f>
        <v/>
      </c>
      <c r="E36" s="119" t="str">
        <f>IF(LOE_6[[#This Row],[Activities]]="","",IF('Summary Info'!$C$6="","",'Summary Info'!$C$6))</f>
        <v/>
      </c>
      <c r="F36" s="121" t="str">
        <f>IF(LOE_6[[#This Row],[Activities]]="","",IF('Summary Info'!$C$7="","",'Summary Info'!$C$7))</f>
        <v/>
      </c>
      <c r="G36" s="113" t="str">
        <f>IF(LOE_6[[#This Row],[Activities]]="","",IF(LOE_6[[#This Row],[Detailed Description]]="","",LOE_6[[#This Row],[Detailed Description]]))</f>
        <v/>
      </c>
      <c r="H36" s="108" t="str">
        <f>IF(LOE_6[[#This Row],[Activities]]="","",IF('Summary Info'!$F$5="Country Programme",'Summary Info'!$F$6,'Summary Info'!$F$5))</f>
        <v/>
      </c>
      <c r="I36" s="115" t="str">
        <f>IF(LOE_6[[#This Row],[Activities]]="","",'Summary Info'!$F$7)</f>
        <v/>
      </c>
      <c r="J36" s="108" t="str">
        <f>IF(LOE_6[[#This Row],[Activities]]="","",LOE_6[[#This Row],[IGC Code]])</f>
        <v/>
      </c>
      <c r="K36" s="72"/>
      <c r="L36" s="72"/>
      <c r="M36" s="73"/>
      <c r="N36" s="106" t="str">
        <f>IF(LOE_6[[#This Row],[Activities]]="","",LOE_6[[#This Row],[Amount]])</f>
        <v/>
      </c>
      <c r="O36" s="74"/>
      <c r="P36" s="106" t="str">
        <f>IF(LOE_6[[#This Row],[Activities]]="","",'Summary Info'!$E$53)</f>
        <v/>
      </c>
      <c r="Q36" s="107" t="str">
        <f>IF(LOE_6[[#This Row],[Activities]]="","",IFERROR(VLOOKUP('Summary Info'!$F$5,Programme[],2,FALSE),"XXX"))</f>
        <v/>
      </c>
      <c r="R36" s="109" t="str">
        <f>IF(LOE_6[[#This Row],[Activities]]="","",IFERROR(VLOOKUP('Summary Info'!$F$6,Country[],2,FALSE),IFERROR(VLOOKUP(LOE_6[[#This Row],[Thematic Area]],Country[],2,FALSE),"XXX")))</f>
        <v/>
      </c>
      <c r="S36" s="104" t="str">
        <f>IF(LOE_6[[#This Row],[Activities]]="","",IFERROR(VLOOKUP(LOE_6[[#This Row],[Thematic Area]],Thematic_Area[],2,FALSE),IFERROR(VLOOKUP('Summary Info'!$F$6,Thematic_Area[],2,FALSE),"XXX")))</f>
        <v/>
      </c>
      <c r="T36" s="149" t="str">
        <f>IF(LOE_6[[#This Row],[Activities]]="","",IFERROR(VLOOKUP(LOE_6[[#This Row],[Invoice End Date]],Date[],2,FALSE),"XXXX"))</f>
        <v/>
      </c>
      <c r="U36" s="107" t="str">
        <f>IF(LOE_6[[#This Row],[Activities]]="","",IF(LOE_6[[#This Row],[Activity Group]]="","PSM",VLOOKUP(LOE_6[[#This Row],[Activity Group]],Activity_Subgroup[],2,FALSE)))</f>
        <v/>
      </c>
      <c r="V36" s="128" t="str">
        <f>IF(LOE_6[[#This Row],[Activities]]="","",IF(LOE_6[[#This Row],[IGC Reference Number]]="","XXXXX",LOE_6[[#This Row],[IGC Reference Number]]))</f>
        <v/>
      </c>
      <c r="W36" s="127" t="str">
        <f>IF(LOE_6[[#This Row],[Activities]]="","",IFERROR(VLOOKUP('Summary Info'!$F$7,Budget_Categories[],2,FALSE),"XXXX"))</f>
        <v/>
      </c>
      <c r="X36" s="178" t="str">
        <f>IF(LOE_6[[#This Row],[Activities]]="","",$AD$13)</f>
        <v/>
      </c>
      <c r="Y36" s="227" t="str">
        <f>IF(LOE_6[[#This Row],[Activities]]="","",LOE_6[[#This Row],[Department]]&amp;"-"&amp;LOE_6[[#This Row],[Country]]&amp;"-"&amp;LOE_6[[#This Row],[Thematic_Area]]&amp;"-"&amp;LOE_6[[#This Row],[Budget_Year]]&amp;"-"&amp;LOE_6[[#This Row],[Activity]]&amp;"-"&amp;LOE_6[[#This Row],[Serial_No]]&amp;"-"&amp;LOE_6[[#This Row],[Budget_Categories]])</f>
        <v/>
      </c>
      <c r="Z36" s="160"/>
      <c r="AA36" s="160"/>
      <c r="AB36" s="180"/>
      <c r="AC36" s="214" t="str">
        <f>IF(LOE_6[[#This Row],[Days]]="","",IF(Fees7[Contractor Type
(select from drop-down)]="Monthly",$AD$13*LOE_6[[#This Row],[Days]]/SUM(LOE_6[Days]),IF(Fees7[Contractor Type
(select from drop-down)]="Daily",LOE_6[[#This Row],[Days]]*$AD$13,"ERROR")))</f>
        <v/>
      </c>
      <c r="AD36" s="216"/>
      <c r="AE36" s="217"/>
      <c r="AF36" s="218"/>
      <c r="AG36" s="274"/>
      <c r="AH36" s="10"/>
      <c r="AU36" s="8"/>
      <c r="AY36" s="10"/>
    </row>
    <row r="37" spans="1:51" ht="12" customHeight="1" thickBot="1" x14ac:dyDescent="0.25">
      <c r="A37" s="10"/>
      <c r="B37" s="129" t="str">
        <f>IF(LOE_6[[#This Row],[Activities]]="","",IF('Summary Info'!$C$7="","",'Summary Info'!$C$7))</f>
        <v/>
      </c>
      <c r="C37" s="71"/>
      <c r="D37" s="106" t="str">
        <f>IF(LOE_6[[#This Row],[Activities]]="","",$Z$6)</f>
        <v/>
      </c>
      <c r="E37" s="119" t="str">
        <f>IF(LOE_6[[#This Row],[Activities]]="","",IF('Summary Info'!$C$6="","",'Summary Info'!$C$6))</f>
        <v/>
      </c>
      <c r="F37" s="121" t="str">
        <f>IF(LOE_6[[#This Row],[Activities]]="","",IF('Summary Info'!$C$7="","",'Summary Info'!$C$7))</f>
        <v/>
      </c>
      <c r="G37" s="113" t="str">
        <f>IF(LOE_6[[#This Row],[Activities]]="","",IF(LOE_6[[#This Row],[Detailed Description]]="","",LOE_6[[#This Row],[Detailed Description]]))</f>
        <v/>
      </c>
      <c r="H37" s="108" t="str">
        <f>IF(LOE_6[[#This Row],[Activities]]="","",IF('Summary Info'!$F$5="Country Programme",'Summary Info'!$F$6,'Summary Info'!$F$5))</f>
        <v/>
      </c>
      <c r="I37" s="115" t="str">
        <f>IF(LOE_6[[#This Row],[Activities]]="","",'Summary Info'!$F$7)</f>
        <v/>
      </c>
      <c r="J37" s="108" t="str">
        <f>IF(LOE_6[[#This Row],[Activities]]="","",LOE_6[[#This Row],[IGC Code]])</f>
        <v/>
      </c>
      <c r="K37" s="72"/>
      <c r="L37" s="72"/>
      <c r="M37" s="73"/>
      <c r="N37" s="106" t="str">
        <f>IF(LOE_6[[#This Row],[Activities]]="","",LOE_6[[#This Row],[Amount]])</f>
        <v/>
      </c>
      <c r="O37" s="74"/>
      <c r="P37" s="106" t="str">
        <f>IF(LOE_6[[#This Row],[Activities]]="","",'Summary Info'!$E$53)</f>
        <v/>
      </c>
      <c r="Q37" s="107" t="str">
        <f>IF(LOE_6[[#This Row],[Activities]]="","",IFERROR(VLOOKUP('Summary Info'!$F$5,Programme[],2,FALSE),"XXX"))</f>
        <v/>
      </c>
      <c r="R37" s="109" t="str">
        <f>IF(LOE_6[[#This Row],[Activities]]="","",IFERROR(VLOOKUP('Summary Info'!$F$6,Country[],2,FALSE),IFERROR(VLOOKUP(LOE_6[[#This Row],[Thematic Area]],Country[],2,FALSE),"XXX")))</f>
        <v/>
      </c>
      <c r="S37" s="104" t="str">
        <f>IF(LOE_6[[#This Row],[Activities]]="","",IFERROR(VLOOKUP(LOE_6[[#This Row],[Thematic Area]],Thematic_Area[],2,FALSE),IFERROR(VLOOKUP('Summary Info'!$F$6,Thematic_Area[],2,FALSE),"XXX")))</f>
        <v/>
      </c>
      <c r="T37" s="149" t="str">
        <f>IF(LOE_6[[#This Row],[Activities]]="","",IFERROR(VLOOKUP(LOE_6[[#This Row],[Invoice End Date]],Date[],2,FALSE),"XXXX"))</f>
        <v/>
      </c>
      <c r="U37" s="107" t="str">
        <f>IF(LOE_6[[#This Row],[Activities]]="","",IF(LOE_6[[#This Row],[Activity Group]]="","PSM",VLOOKUP(LOE_6[[#This Row],[Activity Group]],Activity_Subgroup[],2,FALSE)))</f>
        <v/>
      </c>
      <c r="V37" s="128" t="str">
        <f>IF(LOE_6[[#This Row],[Activities]]="","",IF(LOE_6[[#This Row],[IGC Reference Number]]="","XXXXX",LOE_6[[#This Row],[IGC Reference Number]]))</f>
        <v/>
      </c>
      <c r="W37" s="127" t="str">
        <f>IF(LOE_6[[#This Row],[Activities]]="","",IFERROR(VLOOKUP('Summary Info'!$F$7,Budget_Categories[],2,FALSE),"XXXX"))</f>
        <v/>
      </c>
      <c r="X37" s="178" t="str">
        <f>IF(LOE_6[[#This Row],[Activities]]="","",$AD$13)</f>
        <v/>
      </c>
      <c r="Y37" s="227" t="str">
        <f>IF(LOE_6[[#This Row],[Activities]]="","",LOE_6[[#This Row],[Department]]&amp;"-"&amp;LOE_6[[#This Row],[Country]]&amp;"-"&amp;LOE_6[[#This Row],[Thematic_Area]]&amp;"-"&amp;LOE_6[[#This Row],[Budget_Year]]&amp;"-"&amp;LOE_6[[#This Row],[Activity]]&amp;"-"&amp;LOE_6[[#This Row],[Serial_No]]&amp;"-"&amp;LOE_6[[#This Row],[Budget_Categories]])</f>
        <v/>
      </c>
      <c r="Z37" s="160"/>
      <c r="AA37" s="160"/>
      <c r="AB37" s="180"/>
      <c r="AC37" s="214" t="str">
        <f>IF(LOE_6[[#This Row],[Days]]="","",IF(Fees7[Contractor Type
(select from drop-down)]="Monthly",$AD$13*LOE_6[[#This Row],[Days]]/SUM(LOE_6[Days]),IF(Fees7[Contractor Type
(select from drop-down)]="Daily",LOE_6[[#This Row],[Days]]*$AD$13,"ERROR")))</f>
        <v/>
      </c>
      <c r="AD37" s="216"/>
      <c r="AE37" s="217"/>
      <c r="AF37" s="218"/>
      <c r="AG37" s="182"/>
      <c r="AH37" s="10"/>
      <c r="AU37" s="8"/>
      <c r="AY37" s="10"/>
    </row>
    <row r="38" spans="1:51" ht="12" customHeight="1" thickBot="1" x14ac:dyDescent="0.25">
      <c r="A38" s="10"/>
      <c r="B38" s="129" t="str">
        <f>IF(LOE_6[[#This Row],[Activities]]="","",IF('Summary Info'!$C$7="","",'Summary Info'!$C$7))</f>
        <v/>
      </c>
      <c r="C38" s="71"/>
      <c r="D38" s="106" t="str">
        <f>IF(LOE_6[[#This Row],[Activities]]="","",$Z$6)</f>
        <v/>
      </c>
      <c r="E38" s="119" t="str">
        <f>IF(LOE_6[[#This Row],[Activities]]="","",IF('Summary Info'!$C$6="","",'Summary Info'!$C$6))</f>
        <v/>
      </c>
      <c r="F38" s="121" t="str">
        <f>IF(LOE_6[[#This Row],[Activities]]="","",IF('Summary Info'!$C$7="","",'Summary Info'!$C$7))</f>
        <v/>
      </c>
      <c r="G38" s="113" t="str">
        <f>IF(LOE_6[[#This Row],[Activities]]="","",IF(LOE_6[[#This Row],[Detailed Description]]="","",LOE_6[[#This Row],[Detailed Description]]))</f>
        <v/>
      </c>
      <c r="H38" s="108" t="str">
        <f>IF(LOE_6[[#This Row],[Activities]]="","",IF('Summary Info'!$F$5="Country Programme",'Summary Info'!$F$6,'Summary Info'!$F$5))</f>
        <v/>
      </c>
      <c r="I38" s="115" t="str">
        <f>IF(LOE_6[[#This Row],[Activities]]="","",'Summary Info'!$F$7)</f>
        <v/>
      </c>
      <c r="J38" s="108" t="str">
        <f>IF(LOE_6[[#This Row],[Activities]]="","",LOE_6[[#This Row],[IGC Code]])</f>
        <v/>
      </c>
      <c r="K38" s="72"/>
      <c r="L38" s="72"/>
      <c r="M38" s="73"/>
      <c r="N38" s="106" t="str">
        <f>IF(LOE_6[[#This Row],[Activities]]="","",LOE_6[[#This Row],[Amount]])</f>
        <v/>
      </c>
      <c r="O38" s="74"/>
      <c r="P38" s="106" t="str">
        <f>IF(LOE_6[[#This Row],[Activities]]="","",'Summary Info'!$E$53)</f>
        <v/>
      </c>
      <c r="Q38" s="107" t="str">
        <f>IF(LOE_6[[#This Row],[Activities]]="","",IFERROR(VLOOKUP('Summary Info'!$F$5,Programme[],2,FALSE),"XXX"))</f>
        <v/>
      </c>
      <c r="R38" s="109" t="str">
        <f>IF(LOE_6[[#This Row],[Activities]]="","",IFERROR(VLOOKUP('Summary Info'!$F$6,Country[],2,FALSE),IFERROR(VLOOKUP(LOE_6[[#This Row],[Thematic Area]],Country[],2,FALSE),"XXX")))</f>
        <v/>
      </c>
      <c r="S38" s="104" t="str">
        <f>IF(LOE_6[[#This Row],[Activities]]="","",IFERROR(VLOOKUP(LOE_6[[#This Row],[Thematic Area]],Thematic_Area[],2,FALSE),IFERROR(VLOOKUP('Summary Info'!$F$6,Thematic_Area[],2,FALSE),"XXX")))</f>
        <v/>
      </c>
      <c r="T38" s="149" t="str">
        <f>IF(LOE_6[[#This Row],[Activities]]="","",IFERROR(VLOOKUP(LOE_6[[#This Row],[Invoice End Date]],Date[],2,FALSE),"XXXX"))</f>
        <v/>
      </c>
      <c r="U38" s="107" t="str">
        <f>IF(LOE_6[[#This Row],[Activities]]="","",IF(LOE_6[[#This Row],[Activity Group]]="","PSM",VLOOKUP(LOE_6[[#This Row],[Activity Group]],Activity_Subgroup[],2,FALSE)))</f>
        <v/>
      </c>
      <c r="V38" s="128" t="str">
        <f>IF(LOE_6[[#This Row],[Activities]]="","",IF(LOE_6[[#This Row],[IGC Reference Number]]="","XXXXX",LOE_6[[#This Row],[IGC Reference Number]]))</f>
        <v/>
      </c>
      <c r="W38" s="127" t="str">
        <f>IF(LOE_6[[#This Row],[Activities]]="","",IFERROR(VLOOKUP('Summary Info'!$F$7,Budget_Categories[],2,FALSE),"XXXX"))</f>
        <v/>
      </c>
      <c r="X38" s="178" t="str">
        <f>IF(LOE_6[[#This Row],[Activities]]="","",$AD$13)</f>
        <v/>
      </c>
      <c r="Y38" s="227" t="str">
        <f>IF(LOE_6[[#This Row],[Activities]]="","",LOE_6[[#This Row],[Department]]&amp;"-"&amp;LOE_6[[#This Row],[Country]]&amp;"-"&amp;LOE_6[[#This Row],[Thematic_Area]]&amp;"-"&amp;LOE_6[[#This Row],[Budget_Year]]&amp;"-"&amp;LOE_6[[#This Row],[Activity]]&amp;"-"&amp;LOE_6[[#This Row],[Serial_No]]&amp;"-"&amp;LOE_6[[#This Row],[Budget_Categories]])</f>
        <v/>
      </c>
      <c r="Z38" s="160"/>
      <c r="AA38" s="160"/>
      <c r="AB38" s="180"/>
      <c r="AC38" s="214" t="str">
        <f>IF(LOE_6[[#This Row],[Days]]="","",IF(Fees7[Contractor Type
(select from drop-down)]="Monthly",$AD$13*LOE_6[[#This Row],[Days]]/SUM(LOE_6[Days]),IF(Fees7[Contractor Type
(select from drop-down)]="Daily",LOE_6[[#This Row],[Days]]*$AD$13,"ERROR")))</f>
        <v/>
      </c>
      <c r="AD38" s="216"/>
      <c r="AE38" s="217"/>
      <c r="AF38" s="218"/>
      <c r="AG38" s="182"/>
      <c r="AH38" s="10"/>
      <c r="AU38" s="8"/>
      <c r="AY38" s="10"/>
    </row>
    <row r="39" spans="1:51" ht="12" customHeight="1" thickBot="1" x14ac:dyDescent="0.25">
      <c r="A39" s="10"/>
      <c r="B39" s="129" t="str">
        <f>IF(LOE_6[[#This Row],[Activities]]="","",IF('Summary Info'!$C$7="","",'Summary Info'!$C$7))</f>
        <v/>
      </c>
      <c r="C39" s="71"/>
      <c r="D39" s="106" t="str">
        <f>IF(LOE_6[[#This Row],[Activities]]="","",$Z$6)</f>
        <v/>
      </c>
      <c r="E39" s="119" t="str">
        <f>IF(LOE_6[[#This Row],[Activities]]="","",IF('Summary Info'!$C$6="","",'Summary Info'!$C$6))</f>
        <v/>
      </c>
      <c r="F39" s="121" t="str">
        <f>IF(LOE_6[[#This Row],[Activities]]="","",IF('Summary Info'!$C$7="","",'Summary Info'!$C$7))</f>
        <v/>
      </c>
      <c r="G39" s="113" t="str">
        <f>IF(LOE_6[[#This Row],[Activities]]="","",IF(LOE_6[[#This Row],[Detailed Description]]="","",LOE_6[[#This Row],[Detailed Description]]))</f>
        <v/>
      </c>
      <c r="H39" s="108" t="str">
        <f>IF(LOE_6[[#This Row],[Activities]]="","",IF('Summary Info'!$F$5="Country Programme",'Summary Info'!$F$6,'Summary Info'!$F$5))</f>
        <v/>
      </c>
      <c r="I39" s="115" t="str">
        <f>IF(LOE_6[[#This Row],[Activities]]="","",'Summary Info'!$F$7)</f>
        <v/>
      </c>
      <c r="J39" s="108" t="str">
        <f>IF(LOE_6[[#This Row],[Activities]]="","",LOE_6[[#This Row],[IGC Code]])</f>
        <v/>
      </c>
      <c r="K39" s="72"/>
      <c r="L39" s="72"/>
      <c r="M39" s="73"/>
      <c r="N39" s="106" t="str">
        <f>IF(LOE_6[[#This Row],[Activities]]="","",LOE_6[[#This Row],[Amount]])</f>
        <v/>
      </c>
      <c r="O39" s="74"/>
      <c r="P39" s="106" t="str">
        <f>IF(LOE_6[[#This Row],[Activities]]="","",'Summary Info'!$E$53)</f>
        <v/>
      </c>
      <c r="Q39" s="107" t="str">
        <f>IF(LOE_6[[#This Row],[Activities]]="","",IFERROR(VLOOKUP('Summary Info'!$F$5,Programme[],2,FALSE),"XXX"))</f>
        <v/>
      </c>
      <c r="R39" s="109" t="str">
        <f>IF(LOE_6[[#This Row],[Activities]]="","",IFERROR(VLOOKUP('Summary Info'!$F$6,Country[],2,FALSE),IFERROR(VLOOKUP(LOE_6[[#This Row],[Thematic Area]],Country[],2,FALSE),"XXX")))</f>
        <v/>
      </c>
      <c r="S39" s="104" t="str">
        <f>IF(LOE_6[[#This Row],[Activities]]="","",IFERROR(VLOOKUP(LOE_6[[#This Row],[Thematic Area]],Thematic_Area[],2,FALSE),IFERROR(VLOOKUP('Summary Info'!$F$6,Thematic_Area[],2,FALSE),"XXX")))</f>
        <v/>
      </c>
      <c r="T39" s="149" t="str">
        <f>IF(LOE_6[[#This Row],[Activities]]="","",IFERROR(VLOOKUP(LOE_6[[#This Row],[Invoice End Date]],Date[],2,FALSE),"XXXX"))</f>
        <v/>
      </c>
      <c r="U39" s="107" t="str">
        <f>IF(LOE_6[[#This Row],[Activities]]="","",IF(LOE_6[[#This Row],[Activity Group]]="","PSM",VLOOKUP(LOE_6[[#This Row],[Activity Group]],Activity_Subgroup[],2,FALSE)))</f>
        <v/>
      </c>
      <c r="V39" s="128" t="str">
        <f>IF(LOE_6[[#This Row],[Activities]]="","",IF(LOE_6[[#This Row],[IGC Reference Number]]="","XXXXX",LOE_6[[#This Row],[IGC Reference Number]]))</f>
        <v/>
      </c>
      <c r="W39" s="127" t="str">
        <f>IF(LOE_6[[#This Row],[Activities]]="","",IFERROR(VLOOKUP('Summary Info'!$F$7,Budget_Categories[],2,FALSE),"XXXX"))</f>
        <v/>
      </c>
      <c r="X39" s="178" t="str">
        <f>IF(LOE_6[[#This Row],[Activities]]="","",$AD$13)</f>
        <v/>
      </c>
      <c r="Y39" s="227" t="str">
        <f>IF(LOE_6[[#This Row],[Activities]]="","",LOE_6[[#This Row],[Department]]&amp;"-"&amp;LOE_6[[#This Row],[Country]]&amp;"-"&amp;LOE_6[[#This Row],[Thematic_Area]]&amp;"-"&amp;LOE_6[[#This Row],[Budget_Year]]&amp;"-"&amp;LOE_6[[#This Row],[Activity]]&amp;"-"&amp;LOE_6[[#This Row],[Serial_No]]&amp;"-"&amp;LOE_6[[#This Row],[Budget_Categories]])</f>
        <v/>
      </c>
      <c r="Z39" s="160"/>
      <c r="AA39" s="160"/>
      <c r="AB39" s="180"/>
      <c r="AC39" s="214" t="str">
        <f>IF(LOE_6[[#This Row],[Days]]="","",IF(Fees7[Contractor Type
(select from drop-down)]="Monthly",$AD$13*LOE_6[[#This Row],[Days]]/SUM(LOE_6[Days]),IF(Fees7[Contractor Type
(select from drop-down)]="Daily",LOE_6[[#This Row],[Days]]*$AD$13,"ERROR")))</f>
        <v/>
      </c>
      <c r="AD39" s="216"/>
      <c r="AE39" s="217"/>
      <c r="AF39" s="218"/>
      <c r="AG39" s="182"/>
      <c r="AH39" s="10"/>
      <c r="AU39" s="8"/>
      <c r="AY39" s="10"/>
    </row>
    <row r="40" spans="1:51" ht="12" customHeight="1" thickBot="1" x14ac:dyDescent="0.25">
      <c r="A40" s="10"/>
      <c r="B40" s="129" t="str">
        <f>IF(LOE_6[[#This Row],[Activities]]="","",IF('Summary Info'!$C$7="","",'Summary Info'!$C$7))</f>
        <v/>
      </c>
      <c r="C40" s="71"/>
      <c r="D40" s="106" t="str">
        <f>IF(LOE_6[[#This Row],[Activities]]="","",$Z$6)</f>
        <v/>
      </c>
      <c r="E40" s="119" t="str">
        <f>IF(LOE_6[[#This Row],[Activities]]="","",IF('Summary Info'!$C$6="","",'Summary Info'!$C$6))</f>
        <v/>
      </c>
      <c r="F40" s="121" t="str">
        <f>IF(LOE_6[[#This Row],[Activities]]="","",IF('Summary Info'!$C$7="","",'Summary Info'!$C$7))</f>
        <v/>
      </c>
      <c r="G40" s="113" t="str">
        <f>IF(LOE_6[[#This Row],[Activities]]="","",IF(LOE_6[[#This Row],[Detailed Description]]="","",LOE_6[[#This Row],[Detailed Description]]))</f>
        <v/>
      </c>
      <c r="H40" s="108" t="str">
        <f>IF(LOE_6[[#This Row],[Activities]]="","",IF('Summary Info'!$F$5="Country Programme",'Summary Info'!$F$6,'Summary Info'!$F$5))</f>
        <v/>
      </c>
      <c r="I40" s="115" t="str">
        <f>IF(LOE_6[[#This Row],[Activities]]="","",'Summary Info'!$F$7)</f>
        <v/>
      </c>
      <c r="J40" s="108" t="str">
        <f>IF(LOE_6[[#This Row],[Activities]]="","",LOE_6[[#This Row],[IGC Code]])</f>
        <v/>
      </c>
      <c r="K40" s="72"/>
      <c r="L40" s="72"/>
      <c r="M40" s="73"/>
      <c r="N40" s="106" t="str">
        <f>IF(LOE_6[[#This Row],[Activities]]="","",LOE_6[[#This Row],[Amount]])</f>
        <v/>
      </c>
      <c r="O40" s="74"/>
      <c r="P40" s="106" t="str">
        <f>IF(LOE_6[[#This Row],[Activities]]="","",'Summary Info'!$E$53)</f>
        <v/>
      </c>
      <c r="Q40" s="107" t="str">
        <f>IF(LOE_6[[#This Row],[Activities]]="","",IFERROR(VLOOKUP('Summary Info'!$F$5,Programme[],2,FALSE),"XXX"))</f>
        <v/>
      </c>
      <c r="R40" s="109" t="str">
        <f>IF(LOE_6[[#This Row],[Activities]]="","",IFERROR(VLOOKUP('Summary Info'!$F$6,Country[],2,FALSE),IFERROR(VLOOKUP(LOE_6[[#This Row],[Thematic Area]],Country[],2,FALSE),"XXX")))</f>
        <v/>
      </c>
      <c r="S40" s="104" t="str">
        <f>IF(LOE_6[[#This Row],[Activities]]="","",IFERROR(VLOOKUP(LOE_6[[#This Row],[Thematic Area]],Thematic_Area[],2,FALSE),IFERROR(VLOOKUP('Summary Info'!$F$6,Thematic_Area[],2,FALSE),"XXX")))</f>
        <v/>
      </c>
      <c r="T40" s="149" t="str">
        <f>IF(LOE_6[[#This Row],[Activities]]="","",IFERROR(VLOOKUP(LOE_6[[#This Row],[Invoice End Date]],Date[],2,FALSE),"XXXX"))</f>
        <v/>
      </c>
      <c r="U40" s="107" t="str">
        <f>IF(LOE_6[[#This Row],[Activities]]="","",IF(LOE_6[[#This Row],[Activity Group]]="","PSM",VLOOKUP(LOE_6[[#This Row],[Activity Group]],Activity_Subgroup[],2,FALSE)))</f>
        <v/>
      </c>
      <c r="V40" s="128" t="str">
        <f>IF(LOE_6[[#This Row],[Activities]]="","",IF(LOE_6[[#This Row],[IGC Reference Number]]="","XXXXX",LOE_6[[#This Row],[IGC Reference Number]]))</f>
        <v/>
      </c>
      <c r="W40" s="127" t="str">
        <f>IF(LOE_6[[#This Row],[Activities]]="","",IFERROR(VLOOKUP('Summary Info'!$F$7,Budget_Categories[],2,FALSE),"XXXX"))</f>
        <v/>
      </c>
      <c r="X40" s="178" t="str">
        <f>IF(LOE_6[[#This Row],[Activities]]="","",$AD$13)</f>
        <v/>
      </c>
      <c r="Y40" s="227" t="str">
        <f>IF(LOE_6[[#This Row],[Activities]]="","",LOE_6[[#This Row],[Department]]&amp;"-"&amp;LOE_6[[#This Row],[Country]]&amp;"-"&amp;LOE_6[[#This Row],[Thematic_Area]]&amp;"-"&amp;LOE_6[[#This Row],[Budget_Year]]&amp;"-"&amp;LOE_6[[#This Row],[Activity]]&amp;"-"&amp;LOE_6[[#This Row],[Serial_No]]&amp;"-"&amp;LOE_6[[#This Row],[Budget_Categories]])</f>
        <v/>
      </c>
      <c r="Z40" s="160"/>
      <c r="AA40" s="160"/>
      <c r="AB40" s="180"/>
      <c r="AC40" s="214" t="str">
        <f>IF(LOE_6[[#This Row],[Days]]="","",IF(Fees7[Contractor Type
(select from drop-down)]="Monthly",$AD$13*LOE_6[[#This Row],[Days]]/SUM(LOE_6[Days]),IF(Fees7[Contractor Type
(select from drop-down)]="Daily",LOE_6[[#This Row],[Days]]*$AD$13,"ERROR")))</f>
        <v/>
      </c>
      <c r="AD40" s="216"/>
      <c r="AE40" s="217"/>
      <c r="AF40" s="218"/>
      <c r="AG40" s="182"/>
      <c r="AH40" s="10"/>
      <c r="AU40" s="8"/>
      <c r="AY40" s="10"/>
    </row>
    <row r="41" spans="1:51" ht="12" customHeight="1" thickBot="1" x14ac:dyDescent="0.25">
      <c r="A41" s="10"/>
      <c r="B41" s="129" t="str">
        <f>IF(LOE_6[[#This Row],[Activities]]="","",IF('Summary Info'!$C$7="","",'Summary Info'!$C$7))</f>
        <v/>
      </c>
      <c r="C41" s="71"/>
      <c r="D41" s="106" t="str">
        <f>IF(LOE_6[[#This Row],[Activities]]="","",$Z$6)</f>
        <v/>
      </c>
      <c r="E41" s="119" t="str">
        <f>IF(LOE_6[[#This Row],[Activities]]="","",IF('Summary Info'!$C$6="","",'Summary Info'!$C$6))</f>
        <v/>
      </c>
      <c r="F41" s="121" t="str">
        <f>IF(LOE_6[[#This Row],[Activities]]="","",IF('Summary Info'!$C$7="","",'Summary Info'!$C$7))</f>
        <v/>
      </c>
      <c r="G41" s="113" t="str">
        <f>IF(LOE_6[[#This Row],[Activities]]="","",IF(LOE_6[[#This Row],[Detailed Description]]="","",LOE_6[[#This Row],[Detailed Description]]))</f>
        <v/>
      </c>
      <c r="H41" s="108" t="str">
        <f>IF(LOE_6[[#This Row],[Activities]]="","",IF('Summary Info'!$F$5="Country Programme",'Summary Info'!$F$6,'Summary Info'!$F$5))</f>
        <v/>
      </c>
      <c r="I41" s="115" t="str">
        <f>IF(LOE_6[[#This Row],[Activities]]="","",'Summary Info'!$F$7)</f>
        <v/>
      </c>
      <c r="J41" s="108" t="str">
        <f>IF(LOE_6[[#This Row],[Activities]]="","",LOE_6[[#This Row],[IGC Code]])</f>
        <v/>
      </c>
      <c r="K41" s="72"/>
      <c r="L41" s="72"/>
      <c r="M41" s="73"/>
      <c r="N41" s="106" t="str">
        <f>IF(LOE_6[[#This Row],[Activities]]="","",LOE_6[[#This Row],[Amount]])</f>
        <v/>
      </c>
      <c r="O41" s="74"/>
      <c r="P41" s="106" t="str">
        <f>IF(LOE_6[[#This Row],[Activities]]="","",'Summary Info'!$E$53)</f>
        <v/>
      </c>
      <c r="Q41" s="107" t="str">
        <f>IF(LOE_6[[#This Row],[Activities]]="","",IFERROR(VLOOKUP('Summary Info'!$F$5,Programme[],2,FALSE),"XXX"))</f>
        <v/>
      </c>
      <c r="R41" s="109" t="str">
        <f>IF(LOE_6[[#This Row],[Activities]]="","",IFERROR(VLOOKUP('Summary Info'!$F$6,Country[],2,FALSE),IFERROR(VLOOKUP(LOE_6[[#This Row],[Thematic Area]],Country[],2,FALSE),"XXX")))</f>
        <v/>
      </c>
      <c r="S41" s="104" t="str">
        <f>IF(LOE_6[[#This Row],[Activities]]="","",IFERROR(VLOOKUP(LOE_6[[#This Row],[Thematic Area]],Thematic_Area[],2,FALSE),IFERROR(VLOOKUP('Summary Info'!$F$6,Thematic_Area[],2,FALSE),"XXX")))</f>
        <v/>
      </c>
      <c r="T41" s="149" t="str">
        <f>IF(LOE_6[[#This Row],[Activities]]="","",IFERROR(VLOOKUP(LOE_6[[#This Row],[Invoice End Date]],Date[],2,FALSE),"XXXX"))</f>
        <v/>
      </c>
      <c r="U41" s="107" t="str">
        <f>IF(LOE_6[[#This Row],[Activities]]="","",IF(LOE_6[[#This Row],[Activity Group]]="","PSM",VLOOKUP(LOE_6[[#This Row],[Activity Group]],Activity_Subgroup[],2,FALSE)))</f>
        <v/>
      </c>
      <c r="V41" s="128" t="str">
        <f>IF(LOE_6[[#This Row],[Activities]]="","",IF(LOE_6[[#This Row],[IGC Reference Number]]="","XXXXX",LOE_6[[#This Row],[IGC Reference Number]]))</f>
        <v/>
      </c>
      <c r="W41" s="127" t="str">
        <f>IF(LOE_6[[#This Row],[Activities]]="","",IFERROR(VLOOKUP('Summary Info'!$F$7,Budget_Categories[],2,FALSE),"XXXX"))</f>
        <v/>
      </c>
      <c r="X41" s="178" t="str">
        <f>IF(LOE_6[[#This Row],[Activities]]="","",$AD$13)</f>
        <v/>
      </c>
      <c r="Y41" s="227" t="str">
        <f>IF(LOE_6[[#This Row],[Activities]]="","",LOE_6[[#This Row],[Department]]&amp;"-"&amp;LOE_6[[#This Row],[Country]]&amp;"-"&amp;LOE_6[[#This Row],[Thematic_Area]]&amp;"-"&amp;LOE_6[[#This Row],[Budget_Year]]&amp;"-"&amp;LOE_6[[#This Row],[Activity]]&amp;"-"&amp;LOE_6[[#This Row],[Serial_No]]&amp;"-"&amp;LOE_6[[#This Row],[Budget_Categories]])</f>
        <v/>
      </c>
      <c r="Z41" s="160"/>
      <c r="AA41" s="160"/>
      <c r="AB41" s="180"/>
      <c r="AC41" s="214" t="str">
        <f>IF(LOE_6[[#This Row],[Days]]="","",IF(Fees7[Contractor Type
(select from drop-down)]="Monthly",$AD$13*LOE_6[[#This Row],[Days]]/SUM(LOE_6[Days]),IF(Fees7[Contractor Type
(select from drop-down)]="Daily",LOE_6[[#This Row],[Days]]*$AD$13,"ERROR")))</f>
        <v/>
      </c>
      <c r="AD41" s="216"/>
      <c r="AE41" s="217"/>
      <c r="AF41" s="218"/>
      <c r="AG41" s="182"/>
      <c r="AH41" s="10"/>
      <c r="AU41" s="8"/>
      <c r="AY41" s="10"/>
    </row>
    <row r="42" spans="1:51" ht="12" customHeight="1" thickBot="1" x14ac:dyDescent="0.25">
      <c r="A42" s="10"/>
      <c r="B42" s="129" t="str">
        <f>IF(LOE_6[[#This Row],[Activities]]="","",IF('Summary Info'!$C$7="","",'Summary Info'!$C$7))</f>
        <v/>
      </c>
      <c r="C42" s="71"/>
      <c r="D42" s="106" t="str">
        <f>IF(LOE_6[[#This Row],[Activities]]="","",$Z$6)</f>
        <v/>
      </c>
      <c r="E42" s="119" t="str">
        <f>IF(LOE_6[[#This Row],[Activities]]="","",IF('Summary Info'!$C$6="","",'Summary Info'!$C$6))</f>
        <v/>
      </c>
      <c r="F42" s="121" t="str">
        <f>IF(LOE_6[[#This Row],[Activities]]="","",IF('Summary Info'!$C$7="","",'Summary Info'!$C$7))</f>
        <v/>
      </c>
      <c r="G42" s="113" t="str">
        <f>IF(LOE_6[[#This Row],[Activities]]="","",IF(LOE_6[[#This Row],[Detailed Description]]="","",LOE_6[[#This Row],[Detailed Description]]))</f>
        <v/>
      </c>
      <c r="H42" s="108" t="str">
        <f>IF(LOE_6[[#This Row],[Activities]]="","",IF('Summary Info'!$F$5="Country Programme",'Summary Info'!$F$6,'Summary Info'!$F$5))</f>
        <v/>
      </c>
      <c r="I42" s="115" t="str">
        <f>IF(LOE_6[[#This Row],[Activities]]="","",'Summary Info'!$F$7)</f>
        <v/>
      </c>
      <c r="J42" s="108" t="str">
        <f>IF(LOE_6[[#This Row],[Activities]]="","",LOE_6[[#This Row],[IGC Code]])</f>
        <v/>
      </c>
      <c r="K42" s="72"/>
      <c r="L42" s="72"/>
      <c r="M42" s="73"/>
      <c r="N42" s="106" t="str">
        <f>IF(LOE_6[[#This Row],[Activities]]="","",LOE_6[[#This Row],[Amount]])</f>
        <v/>
      </c>
      <c r="O42" s="74"/>
      <c r="P42" s="106" t="str">
        <f>IF(LOE_6[[#This Row],[Activities]]="","",'Summary Info'!$E$53)</f>
        <v/>
      </c>
      <c r="Q42" s="107" t="str">
        <f>IF(LOE_6[[#This Row],[Activities]]="","",IFERROR(VLOOKUP('Summary Info'!$F$5,Programme[],2,FALSE),"XXX"))</f>
        <v/>
      </c>
      <c r="R42" s="109" t="str">
        <f>IF(LOE_6[[#This Row],[Activities]]="","",IFERROR(VLOOKUP('Summary Info'!$F$6,Country[],2,FALSE),IFERROR(VLOOKUP(LOE_6[[#This Row],[Thematic Area]],Country[],2,FALSE),"XXX")))</f>
        <v/>
      </c>
      <c r="S42" s="104" t="str">
        <f>IF(LOE_6[[#This Row],[Activities]]="","",IFERROR(VLOOKUP(LOE_6[[#This Row],[Thematic Area]],Thematic_Area[],2,FALSE),IFERROR(VLOOKUP('Summary Info'!$F$6,Thematic_Area[],2,FALSE),"XXX")))</f>
        <v/>
      </c>
      <c r="T42" s="149" t="str">
        <f>IF(LOE_6[[#This Row],[Activities]]="","",IFERROR(VLOOKUP(LOE_6[[#This Row],[Invoice End Date]],Date[],2,FALSE),"XXXX"))</f>
        <v/>
      </c>
      <c r="U42" s="107" t="str">
        <f>IF(LOE_6[[#This Row],[Activities]]="","",IF(LOE_6[[#This Row],[Activity Group]]="","PSM",VLOOKUP(LOE_6[[#This Row],[Activity Group]],Activity_Subgroup[],2,FALSE)))</f>
        <v/>
      </c>
      <c r="V42" s="128" t="str">
        <f>IF(LOE_6[[#This Row],[Activities]]="","",IF(LOE_6[[#This Row],[IGC Reference Number]]="","XXXXX",LOE_6[[#This Row],[IGC Reference Number]]))</f>
        <v/>
      </c>
      <c r="W42" s="127" t="str">
        <f>IF(LOE_6[[#This Row],[Activities]]="","",IFERROR(VLOOKUP('Summary Info'!$F$7,Budget_Categories[],2,FALSE),"XXXX"))</f>
        <v/>
      </c>
      <c r="X42" s="178" t="str">
        <f>IF(LOE_6[[#This Row],[Activities]]="","",$AD$13)</f>
        <v/>
      </c>
      <c r="Y42" s="227" t="str">
        <f>IF(LOE_6[[#This Row],[Activities]]="","",LOE_6[[#This Row],[Department]]&amp;"-"&amp;LOE_6[[#This Row],[Country]]&amp;"-"&amp;LOE_6[[#This Row],[Thematic_Area]]&amp;"-"&amp;LOE_6[[#This Row],[Budget_Year]]&amp;"-"&amp;LOE_6[[#This Row],[Activity]]&amp;"-"&amp;LOE_6[[#This Row],[Serial_No]]&amp;"-"&amp;LOE_6[[#This Row],[Budget_Categories]])</f>
        <v/>
      </c>
      <c r="Z42" s="160"/>
      <c r="AA42" s="160"/>
      <c r="AB42" s="180"/>
      <c r="AC42" s="214" t="str">
        <f>IF(LOE_6[[#This Row],[Days]]="","",IF(Fees7[Contractor Type
(select from drop-down)]="Monthly",$AD$13*LOE_6[[#This Row],[Days]]/SUM(LOE_6[Days]),IF(Fees7[Contractor Type
(select from drop-down)]="Daily",LOE_6[[#This Row],[Days]]*$AD$13,"ERROR")))</f>
        <v/>
      </c>
      <c r="AD42" s="216"/>
      <c r="AE42" s="217"/>
      <c r="AF42" s="218"/>
      <c r="AG42" s="182"/>
      <c r="AH42" s="10"/>
      <c r="AU42" s="8"/>
      <c r="AY42" s="10"/>
    </row>
    <row r="43" spans="1:51" ht="12" customHeight="1" thickBot="1" x14ac:dyDescent="0.25">
      <c r="A43" s="10"/>
      <c r="B43" s="129" t="str">
        <f>IF(LOE_6[[#This Row],[Activities]]="","",IF('Summary Info'!$C$7="","",'Summary Info'!$C$7))</f>
        <v/>
      </c>
      <c r="C43" s="71"/>
      <c r="D43" s="106" t="str">
        <f>IF(LOE_6[[#This Row],[Activities]]="","",$Z$6)</f>
        <v/>
      </c>
      <c r="E43" s="119" t="str">
        <f>IF(LOE_6[[#This Row],[Activities]]="","",IF('Summary Info'!$C$6="","",'Summary Info'!$C$6))</f>
        <v/>
      </c>
      <c r="F43" s="121" t="str">
        <f>IF(LOE_6[[#This Row],[Activities]]="","",IF('Summary Info'!$C$7="","",'Summary Info'!$C$7))</f>
        <v/>
      </c>
      <c r="G43" s="113" t="str">
        <f>IF(LOE_6[[#This Row],[Activities]]="","",IF(LOE_6[[#This Row],[Detailed Description]]="","",LOE_6[[#This Row],[Detailed Description]]))</f>
        <v/>
      </c>
      <c r="H43" s="108" t="str">
        <f>IF(LOE_6[[#This Row],[Activities]]="","",IF('Summary Info'!$F$5="Country Programme",'Summary Info'!$F$6,'Summary Info'!$F$5))</f>
        <v/>
      </c>
      <c r="I43" s="115" t="str">
        <f>IF(LOE_6[[#This Row],[Activities]]="","",'Summary Info'!$F$7)</f>
        <v/>
      </c>
      <c r="J43" s="108" t="str">
        <f>IF(LOE_6[[#This Row],[Activities]]="","",LOE_6[[#This Row],[IGC Code]])</f>
        <v/>
      </c>
      <c r="K43" s="72"/>
      <c r="L43" s="72"/>
      <c r="M43" s="73"/>
      <c r="N43" s="106" t="str">
        <f>IF(LOE_6[[#This Row],[Activities]]="","",LOE_6[[#This Row],[Amount]])</f>
        <v/>
      </c>
      <c r="O43" s="74"/>
      <c r="P43" s="106" t="str">
        <f>IF(LOE_6[[#This Row],[Activities]]="","",'Summary Info'!$E$53)</f>
        <v/>
      </c>
      <c r="Q43" s="107" t="str">
        <f>IF(LOE_6[[#This Row],[Activities]]="","",IFERROR(VLOOKUP('Summary Info'!$F$5,Programme[],2,FALSE),"XXX"))</f>
        <v/>
      </c>
      <c r="R43" s="109" t="str">
        <f>IF(LOE_6[[#This Row],[Activities]]="","",IFERROR(VLOOKUP('Summary Info'!$F$6,Country[],2,FALSE),IFERROR(VLOOKUP(LOE_6[[#This Row],[Thematic Area]],Country[],2,FALSE),"XXX")))</f>
        <v/>
      </c>
      <c r="S43" s="104" t="str">
        <f>IF(LOE_6[[#This Row],[Activities]]="","",IFERROR(VLOOKUP(LOE_6[[#This Row],[Thematic Area]],Thematic_Area[],2,FALSE),IFERROR(VLOOKUP('Summary Info'!$F$6,Thematic_Area[],2,FALSE),"XXX")))</f>
        <v/>
      </c>
      <c r="T43" s="149" t="str">
        <f>IF(LOE_6[[#This Row],[Activities]]="","",IFERROR(VLOOKUP(LOE_6[[#This Row],[Invoice End Date]],Date[],2,FALSE),"XXXX"))</f>
        <v/>
      </c>
      <c r="U43" s="107" t="str">
        <f>IF(LOE_6[[#This Row],[Activities]]="","",IF(LOE_6[[#This Row],[Activity Group]]="","PSM",VLOOKUP(LOE_6[[#This Row],[Activity Group]],Activity_Subgroup[],2,FALSE)))</f>
        <v/>
      </c>
      <c r="V43" s="128" t="str">
        <f>IF(LOE_6[[#This Row],[Activities]]="","",IF(LOE_6[[#This Row],[IGC Reference Number]]="","XXXXX",LOE_6[[#This Row],[IGC Reference Number]]))</f>
        <v/>
      </c>
      <c r="W43" s="127" t="str">
        <f>IF(LOE_6[[#This Row],[Activities]]="","",IFERROR(VLOOKUP('Summary Info'!$F$7,Budget_Categories[],2,FALSE),"XXXX"))</f>
        <v/>
      </c>
      <c r="X43" s="178" t="str">
        <f>IF(LOE_6[[#This Row],[Activities]]="","",$AD$13)</f>
        <v/>
      </c>
      <c r="Y43" s="227" t="str">
        <f>IF(LOE_6[[#This Row],[Activities]]="","",LOE_6[[#This Row],[Department]]&amp;"-"&amp;LOE_6[[#This Row],[Country]]&amp;"-"&amp;LOE_6[[#This Row],[Thematic_Area]]&amp;"-"&amp;LOE_6[[#This Row],[Budget_Year]]&amp;"-"&amp;LOE_6[[#This Row],[Activity]]&amp;"-"&amp;LOE_6[[#This Row],[Serial_No]]&amp;"-"&amp;LOE_6[[#This Row],[Budget_Categories]])</f>
        <v/>
      </c>
      <c r="Z43" s="160"/>
      <c r="AA43" s="160"/>
      <c r="AB43" s="180"/>
      <c r="AC43" s="214" t="str">
        <f>IF(LOE_6[[#This Row],[Days]]="","",IF(Fees7[Contractor Type
(select from drop-down)]="Monthly",$AD$13*LOE_6[[#This Row],[Days]]/SUM(LOE_6[Days]),IF(Fees7[Contractor Type
(select from drop-down)]="Daily",LOE_6[[#This Row],[Days]]*$AD$13,"ERROR")))</f>
        <v/>
      </c>
      <c r="AD43" s="216"/>
      <c r="AE43" s="217"/>
      <c r="AF43" s="218"/>
      <c r="AG43" s="182"/>
      <c r="AH43" s="10"/>
      <c r="AU43" s="8"/>
      <c r="AY43" s="10"/>
    </row>
    <row r="44" spans="1:51" ht="12" customHeight="1" thickBot="1" x14ac:dyDescent="0.25">
      <c r="A44" s="10"/>
      <c r="B44" s="129" t="str">
        <f>IF(LOE_6[[#This Row],[Activities]]="","",IF('Summary Info'!$C$7="","",'Summary Info'!$C$7))</f>
        <v/>
      </c>
      <c r="C44" s="71"/>
      <c r="D44" s="106" t="str">
        <f>IF(LOE_6[[#This Row],[Activities]]="","",$Z$6)</f>
        <v/>
      </c>
      <c r="E44" s="119" t="str">
        <f>IF(LOE_6[[#This Row],[Activities]]="","",IF('Summary Info'!$C$6="","",'Summary Info'!$C$6))</f>
        <v/>
      </c>
      <c r="F44" s="121" t="str">
        <f>IF(LOE_6[[#This Row],[Activities]]="","",IF('Summary Info'!$C$7="","",'Summary Info'!$C$7))</f>
        <v/>
      </c>
      <c r="G44" s="113" t="str">
        <f>IF(LOE_6[[#This Row],[Activities]]="","",IF(LOE_6[[#This Row],[Detailed Description]]="","",LOE_6[[#This Row],[Detailed Description]]))</f>
        <v/>
      </c>
      <c r="H44" s="108" t="str">
        <f>IF(LOE_6[[#This Row],[Activities]]="","",IF('Summary Info'!$F$5="Country Programme",'Summary Info'!$F$6,'Summary Info'!$F$5))</f>
        <v/>
      </c>
      <c r="I44" s="115" t="str">
        <f>IF(LOE_6[[#This Row],[Activities]]="","",'Summary Info'!$F$7)</f>
        <v/>
      </c>
      <c r="J44" s="108" t="str">
        <f>IF(LOE_6[[#This Row],[Activities]]="","",LOE_6[[#This Row],[IGC Code]])</f>
        <v/>
      </c>
      <c r="K44" s="72"/>
      <c r="L44" s="72"/>
      <c r="M44" s="73"/>
      <c r="N44" s="106" t="str">
        <f>IF(LOE_6[[#This Row],[Activities]]="","",LOE_6[[#This Row],[Amount]])</f>
        <v/>
      </c>
      <c r="O44" s="74"/>
      <c r="P44" s="106" t="str">
        <f>IF(LOE_6[[#This Row],[Activities]]="","",'Summary Info'!$E$53)</f>
        <v/>
      </c>
      <c r="Q44" s="107" t="str">
        <f>IF(LOE_6[[#This Row],[Activities]]="","",IFERROR(VLOOKUP('Summary Info'!$F$5,Programme[],2,FALSE),"XXX"))</f>
        <v/>
      </c>
      <c r="R44" s="109" t="str">
        <f>IF(LOE_6[[#This Row],[Activities]]="","",IFERROR(VLOOKUP('Summary Info'!$F$6,Country[],2,FALSE),IFERROR(VLOOKUP(LOE_6[[#This Row],[Thematic Area]],Country[],2,FALSE),"XXX")))</f>
        <v/>
      </c>
      <c r="S44" s="104" t="str">
        <f>IF(LOE_6[[#This Row],[Activities]]="","",IFERROR(VLOOKUP(LOE_6[[#This Row],[Thematic Area]],Thematic_Area[],2,FALSE),IFERROR(VLOOKUP('Summary Info'!$F$6,Thematic_Area[],2,FALSE),"XXX")))</f>
        <v/>
      </c>
      <c r="T44" s="149" t="str">
        <f>IF(LOE_6[[#This Row],[Activities]]="","",IFERROR(VLOOKUP(LOE_6[[#This Row],[Invoice End Date]],Date[],2,FALSE),"XXXX"))</f>
        <v/>
      </c>
      <c r="U44" s="107" t="str">
        <f>IF(LOE_6[[#This Row],[Activities]]="","",IF(LOE_6[[#This Row],[Activity Group]]="","PSM",VLOOKUP(LOE_6[[#This Row],[Activity Group]],Activity_Subgroup[],2,FALSE)))</f>
        <v/>
      </c>
      <c r="V44" s="128" t="str">
        <f>IF(LOE_6[[#This Row],[Activities]]="","",IF(LOE_6[[#This Row],[IGC Reference Number]]="","XXXXX",LOE_6[[#This Row],[IGC Reference Number]]))</f>
        <v/>
      </c>
      <c r="W44" s="127" t="str">
        <f>IF(LOE_6[[#This Row],[Activities]]="","",IFERROR(VLOOKUP('Summary Info'!$F$7,Budget_Categories[],2,FALSE),"XXXX"))</f>
        <v/>
      </c>
      <c r="X44" s="178" t="str">
        <f>IF(LOE_6[[#This Row],[Activities]]="","",$AD$13)</f>
        <v/>
      </c>
      <c r="Y44" s="227" t="str">
        <f>IF(LOE_6[[#This Row],[Activities]]="","",LOE_6[[#This Row],[Department]]&amp;"-"&amp;LOE_6[[#This Row],[Country]]&amp;"-"&amp;LOE_6[[#This Row],[Thematic_Area]]&amp;"-"&amp;LOE_6[[#This Row],[Budget_Year]]&amp;"-"&amp;LOE_6[[#This Row],[Activity]]&amp;"-"&amp;LOE_6[[#This Row],[Serial_No]]&amp;"-"&amp;LOE_6[[#This Row],[Budget_Categories]])</f>
        <v/>
      </c>
      <c r="Z44" s="160"/>
      <c r="AA44" s="160"/>
      <c r="AB44" s="180"/>
      <c r="AC44" s="214" t="str">
        <f>IF(LOE_6[[#This Row],[Days]]="","",IF(Fees7[Contractor Type
(select from drop-down)]="Monthly",$AD$13*LOE_6[[#This Row],[Days]]/SUM(LOE_6[Days]),IF(Fees7[Contractor Type
(select from drop-down)]="Daily",LOE_6[[#This Row],[Days]]*$AD$13,"ERROR")))</f>
        <v/>
      </c>
      <c r="AD44" s="216"/>
      <c r="AE44" s="217"/>
      <c r="AF44" s="218"/>
      <c r="AG44" s="182"/>
      <c r="AH44" s="10"/>
      <c r="AU44" s="8"/>
      <c r="AY44" s="10"/>
    </row>
    <row r="45" spans="1:51" ht="12" customHeight="1" thickBot="1" x14ac:dyDescent="0.25">
      <c r="A45" s="10"/>
      <c r="B45" s="129" t="str">
        <f>IF(LOE_6[[#This Row],[Activities]]="","",IF('Summary Info'!$C$7="","",'Summary Info'!$C$7))</f>
        <v/>
      </c>
      <c r="C45" s="71"/>
      <c r="D45" s="106" t="str">
        <f>IF(LOE_6[[#This Row],[Activities]]="","",$Z$6)</f>
        <v/>
      </c>
      <c r="E45" s="119" t="str">
        <f>IF(LOE_6[[#This Row],[Activities]]="","",IF('Summary Info'!$C$6="","",'Summary Info'!$C$6))</f>
        <v/>
      </c>
      <c r="F45" s="121" t="str">
        <f>IF(LOE_6[[#This Row],[Activities]]="","",IF('Summary Info'!$C$7="","",'Summary Info'!$C$7))</f>
        <v/>
      </c>
      <c r="G45" s="113" t="str">
        <f>IF(LOE_6[[#This Row],[Activities]]="","",IF(LOE_6[[#This Row],[Detailed Description]]="","",LOE_6[[#This Row],[Detailed Description]]))</f>
        <v/>
      </c>
      <c r="H45" s="108" t="str">
        <f>IF(LOE_6[[#This Row],[Activities]]="","",IF('Summary Info'!$F$5="Country Programme",'Summary Info'!$F$6,'Summary Info'!$F$5))</f>
        <v/>
      </c>
      <c r="I45" s="115" t="str">
        <f>IF(LOE_6[[#This Row],[Activities]]="","",'Summary Info'!$F$7)</f>
        <v/>
      </c>
      <c r="J45" s="108" t="str">
        <f>IF(LOE_6[[#This Row],[Activities]]="","",LOE_6[[#This Row],[IGC Code]])</f>
        <v/>
      </c>
      <c r="K45" s="72"/>
      <c r="L45" s="72"/>
      <c r="M45" s="73"/>
      <c r="N45" s="106" t="str">
        <f>IF(LOE_6[[#This Row],[Activities]]="","",LOE_6[[#This Row],[Amount]])</f>
        <v/>
      </c>
      <c r="O45" s="74"/>
      <c r="P45" s="106" t="str">
        <f>IF(LOE_6[[#This Row],[Activities]]="","",'Summary Info'!$E$53)</f>
        <v/>
      </c>
      <c r="Q45" s="107" t="str">
        <f>IF(LOE_6[[#This Row],[Activities]]="","",IFERROR(VLOOKUP('Summary Info'!$F$5,Programme[],2,FALSE),"XXX"))</f>
        <v/>
      </c>
      <c r="R45" s="109" t="str">
        <f>IF(LOE_6[[#This Row],[Activities]]="","",IFERROR(VLOOKUP('Summary Info'!$F$6,Country[],2,FALSE),IFERROR(VLOOKUP(LOE_6[[#This Row],[Thematic Area]],Country[],2,FALSE),"XXX")))</f>
        <v/>
      </c>
      <c r="S45" s="104" t="str">
        <f>IF(LOE_6[[#This Row],[Activities]]="","",IFERROR(VLOOKUP(LOE_6[[#This Row],[Thematic Area]],Thematic_Area[],2,FALSE),IFERROR(VLOOKUP('Summary Info'!$F$6,Thematic_Area[],2,FALSE),"XXX")))</f>
        <v/>
      </c>
      <c r="T45" s="149" t="str">
        <f>IF(LOE_6[[#This Row],[Activities]]="","",IFERROR(VLOOKUP(LOE_6[[#This Row],[Invoice End Date]],Date[],2,FALSE),"XXXX"))</f>
        <v/>
      </c>
      <c r="U45" s="107" t="str">
        <f>IF(LOE_6[[#This Row],[Activities]]="","",IF(LOE_6[[#This Row],[Activity Group]]="","PSM",VLOOKUP(LOE_6[[#This Row],[Activity Group]],Activity_Subgroup[],2,FALSE)))</f>
        <v/>
      </c>
      <c r="V45" s="128" t="str">
        <f>IF(LOE_6[[#This Row],[Activities]]="","",IF(LOE_6[[#This Row],[IGC Reference Number]]="","XXXXX",LOE_6[[#This Row],[IGC Reference Number]]))</f>
        <v/>
      </c>
      <c r="W45" s="127" t="str">
        <f>IF(LOE_6[[#This Row],[Activities]]="","",IFERROR(VLOOKUP('Summary Info'!$F$7,Budget_Categories[],2,FALSE),"XXXX"))</f>
        <v/>
      </c>
      <c r="X45" s="178" t="str">
        <f>IF(LOE_6[[#This Row],[Activities]]="","",$AD$13)</f>
        <v/>
      </c>
      <c r="Y45" s="227" t="str">
        <f>IF(LOE_6[[#This Row],[Activities]]="","",LOE_6[[#This Row],[Department]]&amp;"-"&amp;LOE_6[[#This Row],[Country]]&amp;"-"&amp;LOE_6[[#This Row],[Thematic_Area]]&amp;"-"&amp;LOE_6[[#This Row],[Budget_Year]]&amp;"-"&amp;LOE_6[[#This Row],[Activity]]&amp;"-"&amp;LOE_6[[#This Row],[Serial_No]]&amp;"-"&amp;LOE_6[[#This Row],[Budget_Categories]])</f>
        <v/>
      </c>
      <c r="Z45" s="160"/>
      <c r="AA45" s="160"/>
      <c r="AB45" s="180"/>
      <c r="AC45" s="214" t="str">
        <f>IF(LOE_6[[#This Row],[Days]]="","",IF(Fees7[Contractor Type
(select from drop-down)]="Monthly",$AD$13*LOE_6[[#This Row],[Days]]/SUM(LOE_6[Days]),IF(Fees7[Contractor Type
(select from drop-down)]="Daily",LOE_6[[#This Row],[Days]]*$AD$13,"ERROR")))</f>
        <v/>
      </c>
      <c r="AD45" s="216"/>
      <c r="AE45" s="217"/>
      <c r="AF45" s="218"/>
      <c r="AG45" s="182"/>
      <c r="AH45" s="10"/>
      <c r="AU45" s="8"/>
      <c r="AY45" s="10"/>
    </row>
    <row r="46" spans="1:51" ht="12.75" thickBot="1" x14ac:dyDescent="0.25">
      <c r="A46" s="10"/>
      <c r="B46" s="129" t="str">
        <f>IF(LOE_6[[#This Row],[Activities]]="","",IF('Summary Info'!$C$7="","",'Summary Info'!$C$7))</f>
        <v/>
      </c>
      <c r="C46" s="71"/>
      <c r="D46" s="106" t="str">
        <f>IF(LOE_6[[#This Row],[Activities]]="","",$Z$6)</f>
        <v/>
      </c>
      <c r="E46" s="119" t="str">
        <f>IF(LOE_6[[#This Row],[Activities]]="","",IF('Summary Info'!$C$6="","",'Summary Info'!$C$6))</f>
        <v/>
      </c>
      <c r="F46" s="121" t="str">
        <f>IF(LOE_6[[#This Row],[Activities]]="","",IF('Summary Info'!$C$7="","",'Summary Info'!$C$7))</f>
        <v/>
      </c>
      <c r="G46" s="113" t="str">
        <f>IF(LOE_6[[#This Row],[Activities]]="","",IF(LOE_6[[#This Row],[Detailed Description]]="","",LOE_6[[#This Row],[Detailed Description]]))</f>
        <v/>
      </c>
      <c r="H46" s="108" t="str">
        <f>IF(LOE_6[[#This Row],[Activities]]="","",IF('Summary Info'!$F$5="Country Programme",'Summary Info'!$F$6,'Summary Info'!$F$5))</f>
        <v/>
      </c>
      <c r="I46" s="115" t="str">
        <f>IF(LOE_6[[#This Row],[Activities]]="","",'Summary Info'!$F$7)</f>
        <v/>
      </c>
      <c r="J46" s="108" t="str">
        <f>IF(LOE_6[[#This Row],[Activities]]="","",LOE_6[[#This Row],[IGC Code]])</f>
        <v/>
      </c>
      <c r="K46" s="72"/>
      <c r="L46" s="72"/>
      <c r="M46" s="73"/>
      <c r="N46" s="106" t="str">
        <f>IF(LOE_6[[#This Row],[Activities]]="","",LOE_6[[#This Row],[Amount]])</f>
        <v/>
      </c>
      <c r="O46" s="74"/>
      <c r="P46" s="106" t="str">
        <f>IF(LOE_6[[#This Row],[Activities]]="","",'Summary Info'!$E$53)</f>
        <v/>
      </c>
      <c r="Q46" s="107" t="str">
        <f>IF(LOE_6[[#This Row],[Activities]]="","",IFERROR(VLOOKUP('Summary Info'!$F$5,Programme[],2,FALSE),"XXX"))</f>
        <v/>
      </c>
      <c r="R46" s="109" t="str">
        <f>IF(LOE_6[[#This Row],[Activities]]="","",IFERROR(VLOOKUP('Summary Info'!$F$6,Country[],2,FALSE),IFERROR(VLOOKUP(LOE_6[[#This Row],[Thematic Area]],Country[],2,FALSE),"XXX")))</f>
        <v/>
      </c>
      <c r="S46" s="104" t="str">
        <f>IF(LOE_6[[#This Row],[Activities]]="","",IFERROR(VLOOKUP(LOE_6[[#This Row],[Thematic Area]],Thematic_Area[],2,FALSE),IFERROR(VLOOKUP('Summary Info'!$F$6,Thematic_Area[],2,FALSE),"XXX")))</f>
        <v/>
      </c>
      <c r="T46" s="149" t="str">
        <f>IF(LOE_6[[#This Row],[Activities]]="","",IFERROR(VLOOKUP(LOE_6[[#This Row],[Invoice End Date]],Date[],2,FALSE),"XXXX"))</f>
        <v/>
      </c>
      <c r="U46" s="107" t="str">
        <f>IF(LOE_6[[#This Row],[Activities]]="","",IF(LOE_6[[#This Row],[Activity Group]]="","PSM",VLOOKUP(LOE_6[[#This Row],[Activity Group]],Activity_Subgroup[],2,FALSE)))</f>
        <v/>
      </c>
      <c r="V46" s="128" t="str">
        <f>IF(LOE_6[[#This Row],[Activities]]="","",IF(LOE_6[[#This Row],[IGC Reference Number]]="","XXXXX",LOE_6[[#This Row],[IGC Reference Number]]))</f>
        <v/>
      </c>
      <c r="W46" s="127" t="str">
        <f>IF(LOE_6[[#This Row],[Activities]]="","",IFERROR(VLOOKUP('Summary Info'!$F$7,Budget_Categories[],2,FALSE),"XXXX"))</f>
        <v/>
      </c>
      <c r="X46" s="178" t="str">
        <f>IF(LOE_6[[#This Row],[Activities]]="","",$AD$13)</f>
        <v/>
      </c>
      <c r="Y46" s="227" t="str">
        <f>IF(LOE_6[[#This Row],[Activities]]="","",LOE_6[[#This Row],[Department]]&amp;"-"&amp;LOE_6[[#This Row],[Country]]&amp;"-"&amp;LOE_6[[#This Row],[Thematic_Area]]&amp;"-"&amp;LOE_6[[#This Row],[Budget_Year]]&amp;"-"&amp;LOE_6[[#This Row],[Activity]]&amp;"-"&amp;LOE_6[[#This Row],[Serial_No]]&amp;"-"&amp;LOE_6[[#This Row],[Budget_Categories]])</f>
        <v/>
      </c>
      <c r="Z46" s="160"/>
      <c r="AA46" s="160"/>
      <c r="AB46" s="180"/>
      <c r="AC46" s="214" t="str">
        <f>IF(LOE_6[[#This Row],[Days]]="","",IF(Fees7[Contractor Type
(select from drop-down)]="Monthly",$AD$13*LOE_6[[#This Row],[Days]]/SUM(LOE_6[Days]),IF(Fees7[Contractor Type
(select from drop-down)]="Daily",LOE_6[[#This Row],[Days]]*$AD$13,"ERROR")))</f>
        <v/>
      </c>
      <c r="AD46" s="216"/>
      <c r="AE46" s="217"/>
      <c r="AF46" s="218"/>
      <c r="AG46" s="182"/>
      <c r="AH46" s="10"/>
      <c r="AU46" s="8"/>
      <c r="AY46" s="10"/>
    </row>
    <row r="47" spans="1:51" ht="12.75" thickBot="1" x14ac:dyDescent="0.25">
      <c r="A47" s="12"/>
      <c r="B47" s="129" t="str">
        <f>IF(LOE_6[[#This Row],[Activities]]="","",IF('Summary Info'!$C$7="","",'Summary Info'!$C$7))</f>
        <v/>
      </c>
      <c r="C47" s="136"/>
      <c r="D47" s="77" t="str">
        <f>IF(LOE_6[[#This Row],[Activities]]="","",$Z$6)</f>
        <v/>
      </c>
      <c r="E47" s="137" t="str">
        <f>IF(LOE_6[[#This Row],[Activities]]="","",IF('Summary Info'!$C$6="","",'Summary Info'!$C$6))</f>
        <v/>
      </c>
      <c r="F47" s="136" t="str">
        <f>IF(LOE_6[[#This Row],[Activities]]="","",IF('Summary Info'!$C$7="","",'Summary Info'!$C$7))</f>
        <v/>
      </c>
      <c r="G47" s="186" t="str">
        <f>IF(LOE_6[[#This Row],[Activities]]="","",IF(LOE_6[[#This Row],[Detailed Description]]="","",LOE_6[[#This Row],[Detailed Description]]))</f>
        <v/>
      </c>
      <c r="H47" s="139" t="str">
        <f>IF(LOE_6[[#This Row],[Activities]]="","",IF('Summary Info'!$F$5="Country Programme",'Summary Info'!$F$6,'Summary Info'!$F$5))</f>
        <v/>
      </c>
      <c r="I47" s="138" t="str">
        <f>IF(LOE_6[[#This Row],[Activities]]="","",'Summary Info'!$F$7)</f>
        <v/>
      </c>
      <c r="J47" s="139" t="str">
        <f>IF(LOE_6[[#This Row],[Activities]]="","",LOE_6[[#This Row],[IGC Code]])</f>
        <v/>
      </c>
      <c r="K47" s="140"/>
      <c r="L47" s="140"/>
      <c r="M47" s="141"/>
      <c r="N47" s="77" t="str">
        <f>IF(LOE_6[[#This Row],[Activities]]="","",LOE_6[[#This Row],[Amount]])</f>
        <v/>
      </c>
      <c r="O47" s="142"/>
      <c r="P47" s="77" t="str">
        <f>IF(LOE_6[[#This Row],[Activities]]="","",'Summary Info'!$E$53)</f>
        <v/>
      </c>
      <c r="Q47" s="143" t="str">
        <f>IF(LOE_6[[#This Row],[Activities]]="","",IFERROR(VLOOKUP('Summary Info'!$F$5,Programme[],2,FALSE),"XXX"))</f>
        <v/>
      </c>
      <c r="R47" s="142" t="str">
        <f>IF(LOE_6[[#This Row],[Activities]]="","",IFERROR(VLOOKUP('Summary Info'!$F$6,Country[],2,FALSE),IFERROR(VLOOKUP(LOE_6[[#This Row],[Thematic Area]],Country[],2,FALSE),"XXX")))</f>
        <v/>
      </c>
      <c r="S47" s="105" t="str">
        <f>IF(LOE_6[[#This Row],[Activities]]="","",IFERROR(VLOOKUP(LOE_6[[#This Row],[Thematic Area]],Thematic_Area[],2,FALSE),IFERROR(VLOOKUP('Summary Info'!$F$6,Thematic_Area[],2,FALSE),"XXX")))</f>
        <v/>
      </c>
      <c r="T47" s="146" t="str">
        <f>IF(LOE_6[[#This Row],[Activities]]="","",IFERROR(VLOOKUP(LOE_6[[#This Row],[Invoice End Date]],Date[],2,FALSE),"XXXX"))</f>
        <v/>
      </c>
      <c r="U47" s="143" t="str">
        <f>IF(LOE_6[[#This Row],[Activities]]="","",IF(LOE_6[[#This Row],[Activity Group]]="","PSM",VLOOKUP(LOE_6[[#This Row],[Activity Group]],Activity_Subgroup[],2,FALSE)))</f>
        <v/>
      </c>
      <c r="V47" s="144" t="str">
        <f>IF(LOE_6[[#This Row],[Activities]]="","",IF(LOE_6[[#This Row],[IGC Reference Number]]="","XXXXX",LOE_6[[#This Row],[IGC Reference Number]]))</f>
        <v/>
      </c>
      <c r="W47" s="145" t="str">
        <f>IF(LOE_6[[#This Row],[Activities]]="","",IFERROR(VLOOKUP('Summary Info'!$F$7,Budget_Categories[],2,FALSE),"XXXX"))</f>
        <v/>
      </c>
      <c r="X47" s="179" t="str">
        <f>IF(LOE_6[[#This Row],[Activities]]="","",$AD$13)</f>
        <v/>
      </c>
      <c r="Y47" s="228" t="str">
        <f>IF(LOE_6[[#This Row],[Activities]]="","",LOE_6[[#This Row],[Department]]&amp;"-"&amp;LOE_6[[#This Row],[Country]]&amp;"-"&amp;LOE_6[[#This Row],[Thematic_Area]]&amp;"-"&amp;LOE_6[[#This Row],[Budget_Year]]&amp;"-"&amp;LOE_6[[#This Row],[Activity]]&amp;"-"&amp;LOE_6[[#This Row],[Serial_No]]&amp;"-"&amp;LOE_6[[#This Row],[Budget_Categories]])</f>
        <v/>
      </c>
      <c r="Z47" s="161"/>
      <c r="AA47" s="161"/>
      <c r="AB47" s="181"/>
      <c r="AC47" s="215" t="str">
        <f>IF(LOE_6[[#This Row],[Days]]="","",IF(Fees7[Contractor Type
(select from drop-down)]="Monthly",$AD$13*LOE_6[[#This Row],[Days]]/SUM(LOE_6[Days]),IF(Fees7[Contractor Type
(select from drop-down)]="Daily",LOE_6[[#This Row],[Days]]*$AD$13,"ERROR")))</f>
        <v/>
      </c>
      <c r="AD47" s="219"/>
      <c r="AE47" s="220"/>
      <c r="AF47" s="221"/>
      <c r="AG47" s="183"/>
      <c r="AH47" s="10"/>
    </row>
    <row r="48" spans="1:51" x14ac:dyDescent="0.2">
      <c r="A48" s="12"/>
      <c r="B48" s="278" t="s">
        <v>479</v>
      </c>
      <c r="C48" s="278"/>
      <c r="D48" s="278"/>
      <c r="E48" s="278"/>
      <c r="F48" s="279"/>
      <c r="G48" s="280"/>
      <c r="H48" s="281"/>
      <c r="I48" s="278"/>
      <c r="J48" s="278"/>
      <c r="K48" s="278"/>
      <c r="L48" s="278"/>
      <c r="M48" s="278"/>
      <c r="N48" s="278"/>
      <c r="O48" s="278"/>
      <c r="P48" s="278"/>
      <c r="Q48" s="278"/>
      <c r="R48" s="278"/>
      <c r="S48" s="278"/>
      <c r="T48" s="278"/>
      <c r="U48" s="282"/>
      <c r="V48" s="283"/>
      <c r="W48" s="284"/>
      <c r="X48" s="285"/>
      <c r="Y48" s="286"/>
      <c r="Z48" s="287"/>
      <c r="AA48" s="287"/>
      <c r="AB48" s="288"/>
      <c r="AC48" s="289"/>
      <c r="AD48" s="290"/>
      <c r="AE48" s="291"/>
      <c r="AF48" s="292"/>
      <c r="AG48" s="293">
        <f>SUBTOTAL(103,LOE_6[Detailed Description])</f>
        <v>0</v>
      </c>
      <c r="AH48" s="10"/>
    </row>
    <row r="49" spans="1:34" ht="15" customHeight="1" thickBot="1" x14ac:dyDescent="0.25">
      <c r="A49" s="12"/>
      <c r="B49" s="12"/>
      <c r="C49" s="12"/>
      <c r="D49" s="12"/>
      <c r="E49" s="12"/>
      <c r="F49" s="12"/>
      <c r="G49" s="12"/>
      <c r="H49" s="12"/>
      <c r="I49" s="12"/>
      <c r="J49" s="12"/>
      <c r="K49" s="12"/>
      <c r="L49" s="12"/>
      <c r="M49" s="12"/>
      <c r="N49" s="12"/>
      <c r="O49" s="12"/>
      <c r="P49" s="12"/>
      <c r="Q49" s="12"/>
      <c r="R49" s="12"/>
      <c r="S49" s="12"/>
      <c r="T49" s="10"/>
      <c r="U49" s="10"/>
      <c r="V49" s="12"/>
      <c r="W49" s="12"/>
      <c r="X49" s="10"/>
      <c r="Y49" s="10"/>
      <c r="Z49" s="10"/>
      <c r="AA49" s="10"/>
      <c r="AB49" s="10"/>
      <c r="AC49" s="10"/>
      <c r="AD49" s="10"/>
      <c r="AE49" s="10"/>
      <c r="AF49" s="10"/>
      <c r="AG49" s="10"/>
      <c r="AH49" s="10"/>
    </row>
    <row r="50" spans="1:34" ht="12.75" customHeight="1" thickBot="1" x14ac:dyDescent="0.25">
      <c r="A50" s="12"/>
      <c r="B50" s="12"/>
      <c r="C50" s="12"/>
      <c r="D50" s="12"/>
      <c r="E50" s="12"/>
      <c r="F50" s="12"/>
      <c r="G50" s="12"/>
      <c r="H50" s="12"/>
      <c r="I50" s="12"/>
      <c r="J50" s="12"/>
      <c r="K50" s="12"/>
      <c r="L50" s="12"/>
      <c r="M50" s="12"/>
      <c r="N50" s="12"/>
      <c r="O50" s="12"/>
      <c r="P50" s="12"/>
      <c r="Q50" s="12"/>
      <c r="R50" s="12"/>
      <c r="S50" s="12"/>
      <c r="T50" s="10"/>
      <c r="U50" s="10"/>
      <c r="V50" s="12"/>
      <c r="W50" s="12"/>
      <c r="X50" s="10"/>
      <c r="Y50" s="313" t="s">
        <v>421</v>
      </c>
      <c r="Z50" s="314"/>
      <c r="AA50" s="314"/>
      <c r="AB50" s="315"/>
      <c r="AC50" s="349" t="s">
        <v>422</v>
      </c>
      <c r="AD50" s="350"/>
      <c r="AE50" s="350"/>
      <c r="AF50" s="350"/>
      <c r="AG50" s="351"/>
      <c r="AH50" s="10"/>
    </row>
    <row r="51" spans="1:34" ht="12.75" thickBot="1" x14ac:dyDescent="0.25">
      <c r="A51" s="12"/>
      <c r="B51" s="12"/>
      <c r="C51" s="12"/>
      <c r="D51" s="12"/>
      <c r="E51" s="12"/>
      <c r="F51" s="12"/>
      <c r="G51" s="12"/>
      <c r="H51" s="12"/>
      <c r="I51" s="12"/>
      <c r="J51" s="12"/>
      <c r="K51" s="12"/>
      <c r="L51" s="12"/>
      <c r="M51" s="12"/>
      <c r="N51" s="12"/>
      <c r="O51" s="12"/>
      <c r="P51" s="12"/>
      <c r="Q51" s="12"/>
      <c r="R51" s="12"/>
      <c r="S51" s="12"/>
      <c r="T51" s="10"/>
      <c r="U51" s="10"/>
      <c r="V51" s="12"/>
      <c r="W51" s="12"/>
      <c r="X51" s="10"/>
      <c r="Y51" s="313" t="s">
        <v>81</v>
      </c>
      <c r="Z51" s="314"/>
      <c r="AA51" s="314"/>
      <c r="AB51" s="315"/>
      <c r="AC51" s="311" t="str">
        <f>'Summary Info'!E54</f>
        <v>SUMMARY TAB INCOMPLETE: Programme*</v>
      </c>
      <c r="AD51" s="336"/>
      <c r="AE51" s="336"/>
      <c r="AF51" s="336"/>
      <c r="AG51" s="312"/>
      <c r="AH51" s="10"/>
    </row>
    <row r="52" spans="1:34" x14ac:dyDescent="0.2">
      <c r="B52" s="12"/>
      <c r="C52" s="12"/>
      <c r="D52" s="12"/>
      <c r="E52" s="12"/>
      <c r="F52" s="12"/>
      <c r="G52" s="12"/>
      <c r="H52" s="12"/>
      <c r="I52" s="12"/>
      <c r="J52" s="12"/>
      <c r="K52" s="12"/>
      <c r="L52" s="12"/>
      <c r="M52" s="12"/>
      <c r="N52" s="12"/>
      <c r="O52" s="12"/>
      <c r="P52" s="12"/>
      <c r="Q52" s="12"/>
      <c r="R52" s="12"/>
      <c r="S52" s="12"/>
      <c r="T52" s="10"/>
      <c r="U52" s="10"/>
      <c r="V52" s="12"/>
      <c r="W52" s="12"/>
      <c r="X52" s="10"/>
      <c r="Y52" s="10"/>
      <c r="Z52" s="10"/>
      <c r="AA52" s="10"/>
      <c r="AB52" s="10"/>
      <c r="AC52" s="10"/>
      <c r="AD52" s="13"/>
      <c r="AE52" s="10"/>
      <c r="AF52" s="10"/>
      <c r="AG52" s="10"/>
      <c r="AH52" s="10"/>
    </row>
  </sheetData>
  <sheetProtection password="958F" sheet="1" objects="1" scenarios="1" formatColumns="0" formatRows="0"/>
  <mergeCells count="8">
    <mergeCell ref="Y51:AB51"/>
    <mergeCell ref="AC51:AG51"/>
    <mergeCell ref="AE5:AG5"/>
    <mergeCell ref="AE6:AG6"/>
    <mergeCell ref="AE7:AG7"/>
    <mergeCell ref="AE12:AG12"/>
    <mergeCell ref="AC50:AG50"/>
    <mergeCell ref="Y50:AB50"/>
  </mergeCells>
  <conditionalFormatting sqref="AE5:AE7 Z5:Z6 AC50:AC51">
    <cfRule type="cellIs" dxfId="180" priority="21" operator="equal">
      <formula>"SUMMARY TAB INCOMPLETE"</formula>
    </cfRule>
  </conditionalFormatting>
  <conditionalFormatting sqref="AC51 AE5:AE7">
    <cfRule type="beginsWith" dxfId="179" priority="13" stopIfTrue="1" operator="beginsWith" text="SUMMARY TAB">
      <formula>LEFT(AC5,11)="SUMMARY TAB"</formula>
    </cfRule>
  </conditionalFormatting>
  <conditionalFormatting sqref="AD12 Y12">
    <cfRule type="expression" dxfId="178" priority="7">
      <formula>$Y$13=""</formula>
    </cfRule>
  </conditionalFormatting>
  <conditionalFormatting sqref="AC28:AC47">
    <cfRule type="beginsWith" dxfId="177" priority="5" operator="beginsWith" text="ERROR">
      <formula>LEFT(AC28,5)="ERROR"</formula>
    </cfRule>
  </conditionalFormatting>
  <conditionalFormatting sqref="AD12">
    <cfRule type="expression" dxfId="176" priority="2">
      <formula>$AD$13=""</formula>
    </cfRule>
  </conditionalFormatting>
  <dataValidations disablePrompts="1" xWindow="560" yWindow="868" count="17">
    <dataValidation allowBlank="1" showInputMessage="1" showErrorMessage="1" promptTitle="Instructions:" prompt="Please include detailed descriptions for each line item.  " sqref="AG18 AG21:AG22"/>
    <dataValidation type="list" allowBlank="1" showInputMessage="1" showErrorMessage="1" errorTitle="Restricted cell:" error="You must type in a date in any format or select a date from the drop-down menu.  Dates before 2011 will not be accepted." promptTitle="Instructions:" prompt="Select date from drop-down or type date manually." sqref="AF18:AF22">
      <formula1>Date_List</formula1>
    </dataValidation>
    <dataValidation type="list" allowBlank="1" showInputMessage="1" showErrorMessage="1" promptTitle="Instructions:" prompt="Select an option from the drop-down menu.  Please note, this table should only be used for compensation-related reimbursements, not expenses reimbursements." sqref="AE18:AE22">
      <formula1>Benefits_List</formula1>
    </dataValidation>
    <dataValidation allowBlank="1" showInputMessage="1" showErrorMessage="1" promptTitle="Instructions:" prompt="To be filled in by IGC Hub; please leave blank." sqref="AD28:AD47"/>
    <dataValidation type="list" allowBlank="1" showInputMessage="1" showErrorMessage="1" promptTitle="Instructions:" prompt="To be filled in by IGC Hub; please leave blank." sqref="AF28:AF47">
      <formula1>Activity_Subgroup_List</formula1>
    </dataValidation>
    <dataValidation type="decimal" operator="greaterThan" allowBlank="1" showInputMessage="1" showErrorMessage="1" errorTitle="Restricted Cell" error="Value must be a numeral." promptTitle="Instructions:" prompt="Input days spent on each activity - provide as much detail as possible, including partial days._x000a_" sqref="AB28:AB47">
      <formula1>-1000</formula1>
    </dataValidation>
    <dataValidation type="list" allowBlank="1" showInputMessage="1" showErrorMessage="1" promptTitle="Restricted Cell:" prompt="You must select one activity and output from each drop-down menu.  Please provide as much detail as possible under &quot;Detailed Description&quot; to the right.  This info enables IGC to evaluate its efficacy, and is required before any invoice can be approved." sqref="Z28:Z47">
      <formula1>IF($AE$5="Research Programme",RP_Activities_List,Activity_List)</formula1>
    </dataValidation>
    <dataValidation type="list" allowBlank="1" showInputMessage="1" showErrorMessage="1" promptTitle="Restricted Cell" prompt="You must select one activity and output from each drop-down menu.  Please provide as much detail as possible.  Detailed descriptions of activities performed enable the IGC to evaluate its efficacy, and are required before any invoice can be approved." sqref="AA28:AA47">
      <formula1>IF($AE$5="Research Programme",RP_Outputs_List,Defined_Output_List)</formula1>
    </dataValidation>
    <dataValidation type="list" allowBlank="1" showInputMessage="1" showErrorMessage="1" sqref="KQ27 WXC27 WNG27 WDK27 VTO27 VJS27 UZW27 UQA27 UGE27 TWI27 TMM27 TCQ27 SSU27 SIY27 RZC27 RPG27 RFK27 QVO27 QLS27 QBW27 PSA27 PIE27 OYI27 OOM27 OEQ27 NUU27 NKY27 NBC27 MRG27 MHK27 LXO27 LNS27 LDW27 KUA27 KKE27 KAI27 JQM27 JGQ27 IWU27 IMY27 IDC27 HTG27 HJK27 GZO27 GPS27 GFW27 FWA27 FME27 FCI27 ESM27 EIQ27 DYU27 DOY27 DFC27 CVG27 CLK27 CBO27 BRS27 BHW27 AYA27 AOE27 AEI27 UM27 WWH982998 WML982998 WCP982998 VST982998 VIX982998 UZB982998 UPF982998 UFJ982998 TVN982998 TLR982998 TBV982998 SRZ982998 SID982998 RYH982998 ROL982998 REP982998 QUT982998 QKX982998 QBB982998 PRF982998 PHJ982998 OXN982998 ONR982998 ODV982998 NTZ982998 NKD982998 NAH982998 MQL982998 MGP982998 LWT982998 LMX982998 LDB982998 KTF982998 KJJ982998 JZN982998 JPR982998 JFV982998 IVZ982998 IMD982998 ICH982998 HSL982998 HIP982998 GYT982998 GOX982998 GFB982998 FVF982998 FLJ982998 FBN982998 ERR982998 EHV982998 DXZ982998 DOD982998 DEH982998 CUL982998 CKP982998 CAT982998 BQX982998 BHB982998 AXF982998 ANJ982998 ADN982998 TR982998 JV982998 WWH917462 WML917462 WCP917462 VST917462 VIX917462 UZB917462 UPF917462 UFJ917462 TVN917462 TLR917462 TBV917462 SRZ917462 SID917462 RYH917462 ROL917462 REP917462 QUT917462 QKX917462 QBB917462 PRF917462 PHJ917462 OXN917462 ONR917462 ODV917462 NTZ917462 NKD917462 NAH917462 MQL917462 MGP917462 LWT917462 LMX917462 LDB917462 KTF917462 KJJ917462 JZN917462 JPR917462 JFV917462 IVZ917462 IMD917462 ICH917462 HSL917462 HIP917462 GYT917462 GOX917462 GFB917462 FVF917462 FLJ917462 FBN917462 ERR917462 EHV917462 DXZ917462 DOD917462 DEH917462 CUL917462 CKP917462 CAT917462 BQX917462 BHB917462 AXF917462 ANJ917462 ADN917462 TR917462 JV917462 WWH851926 WML851926 WCP851926 VST851926 VIX851926 UZB851926 UPF851926 UFJ851926 TVN851926 TLR851926 TBV851926 SRZ851926 SID851926 RYH851926 ROL851926 REP851926 QUT851926 QKX851926 QBB851926 PRF851926 PHJ851926 OXN851926 ONR851926 ODV851926 NTZ851926 NKD851926 NAH851926 MQL851926 MGP851926 LWT851926 LMX851926 LDB851926 KTF851926 KJJ851926 JZN851926 JPR851926 JFV851926 IVZ851926 IMD851926 ICH851926 HSL851926 HIP851926 GYT851926 GOX851926 GFB851926 FVF851926 FLJ851926 FBN851926 ERR851926 EHV851926 DXZ851926 DOD851926 DEH851926 CUL851926 CKP851926 CAT851926 BQX851926 BHB851926 AXF851926 ANJ851926 ADN851926 TR851926 JV851926 WWH786390 WML786390 WCP786390 VST786390 VIX786390 UZB786390 UPF786390 UFJ786390 TVN786390 TLR786390 TBV786390 SRZ786390 SID786390 RYH786390 ROL786390 REP786390 QUT786390 QKX786390 QBB786390 PRF786390 PHJ786390 OXN786390 ONR786390 ODV786390 NTZ786390 NKD786390 NAH786390 MQL786390 MGP786390 LWT786390 LMX786390 LDB786390 KTF786390 KJJ786390 JZN786390 JPR786390 JFV786390 IVZ786390 IMD786390 ICH786390 HSL786390 HIP786390 GYT786390 GOX786390 GFB786390 FVF786390 FLJ786390 FBN786390 ERR786390 EHV786390 DXZ786390 DOD786390 DEH786390 CUL786390 CKP786390 CAT786390 BQX786390 BHB786390 AXF786390 ANJ786390 ADN786390 TR786390 JV786390 WWH720854 WML720854 WCP720854 VST720854 VIX720854 UZB720854 UPF720854 UFJ720854 TVN720854 TLR720854 TBV720854 SRZ720854 SID720854 RYH720854 ROL720854 REP720854 QUT720854 QKX720854 QBB720854 PRF720854 PHJ720854 OXN720854 ONR720854 ODV720854 NTZ720854 NKD720854 NAH720854 MQL720854 MGP720854 LWT720854 LMX720854 LDB720854 KTF720854 KJJ720854 JZN720854 JPR720854 JFV720854 IVZ720854 IMD720854 ICH720854 HSL720854 HIP720854 GYT720854 GOX720854 GFB720854 FVF720854 FLJ720854 FBN720854 ERR720854 EHV720854 DXZ720854 DOD720854 DEH720854 CUL720854 CKP720854 CAT720854 BQX720854 BHB720854 AXF720854 ANJ720854 ADN720854 TR720854 JV720854 WWH655318 WML655318 WCP655318 VST655318 VIX655318 UZB655318 UPF655318 UFJ655318 TVN655318 TLR655318 TBV655318 SRZ655318 SID655318 RYH655318 ROL655318 REP655318 QUT655318 QKX655318 QBB655318 PRF655318 PHJ655318 OXN655318 ONR655318 ODV655318 NTZ655318 NKD655318 NAH655318 MQL655318 MGP655318 LWT655318 LMX655318 LDB655318 KTF655318 KJJ655318 JZN655318 JPR655318 JFV655318 IVZ655318 IMD655318 ICH655318 HSL655318 HIP655318 GYT655318 GOX655318 GFB655318 FVF655318 FLJ655318 FBN655318 ERR655318 EHV655318 DXZ655318 DOD655318 DEH655318 CUL655318 CKP655318 CAT655318 BQX655318 BHB655318 AXF655318 ANJ655318 ADN655318 TR655318 JV655318 WWH589782 WML589782 WCP589782 VST589782 VIX589782 UZB589782 UPF589782 UFJ589782 TVN589782 TLR589782 TBV589782 SRZ589782 SID589782 RYH589782 ROL589782 REP589782 QUT589782 QKX589782 QBB589782 PRF589782 PHJ589782 OXN589782 ONR589782 ODV589782 NTZ589782 NKD589782 NAH589782 MQL589782 MGP589782 LWT589782 LMX589782 LDB589782 KTF589782 KJJ589782 JZN589782 JPR589782 JFV589782 IVZ589782 IMD589782 ICH589782 HSL589782 HIP589782 GYT589782 GOX589782 GFB589782 FVF589782 FLJ589782 FBN589782 ERR589782 EHV589782 DXZ589782 DOD589782 DEH589782 CUL589782 CKP589782 CAT589782 BQX589782 BHB589782 AXF589782 ANJ589782 ADN589782 TR589782 JV589782 WWH524246 WML524246 WCP524246 VST524246 VIX524246 UZB524246 UPF524246 UFJ524246 TVN524246 TLR524246 TBV524246 SRZ524246 SID524246 RYH524246 ROL524246 REP524246 QUT524246 QKX524246 QBB524246 PRF524246 PHJ524246 OXN524246 ONR524246 ODV524246 NTZ524246 NKD524246 NAH524246 MQL524246 MGP524246 LWT524246 LMX524246 LDB524246 KTF524246 KJJ524246 JZN524246 JPR524246 JFV524246 IVZ524246 IMD524246 ICH524246 HSL524246 HIP524246 GYT524246 GOX524246 GFB524246 FVF524246 FLJ524246 FBN524246 ERR524246 EHV524246 DXZ524246 DOD524246 DEH524246 CUL524246 CKP524246 CAT524246 BQX524246 BHB524246 AXF524246 ANJ524246 ADN524246 TR524246 JV524246 WWH458710 WML458710 WCP458710 VST458710 VIX458710 UZB458710 UPF458710 UFJ458710 TVN458710 TLR458710 TBV458710 SRZ458710 SID458710 RYH458710 ROL458710 REP458710 QUT458710 QKX458710 QBB458710 PRF458710 PHJ458710 OXN458710 ONR458710 ODV458710 NTZ458710 NKD458710 NAH458710 MQL458710 MGP458710 LWT458710 LMX458710 LDB458710 KTF458710 KJJ458710 JZN458710 JPR458710 JFV458710 IVZ458710 IMD458710 ICH458710 HSL458710 HIP458710 GYT458710 GOX458710 GFB458710 FVF458710 FLJ458710 FBN458710 ERR458710 EHV458710 DXZ458710 DOD458710 DEH458710 CUL458710 CKP458710 CAT458710 BQX458710 BHB458710 AXF458710 ANJ458710 ADN458710 TR458710 JV458710 WWH393174 WML393174 WCP393174 VST393174 VIX393174 UZB393174 UPF393174 UFJ393174 TVN393174 TLR393174 TBV393174 SRZ393174 SID393174 RYH393174 ROL393174 REP393174 QUT393174 QKX393174 QBB393174 PRF393174 PHJ393174 OXN393174 ONR393174 ODV393174 NTZ393174 NKD393174 NAH393174 MQL393174 MGP393174 LWT393174 LMX393174 LDB393174 KTF393174 KJJ393174 JZN393174 JPR393174 JFV393174 IVZ393174 IMD393174 ICH393174 HSL393174 HIP393174 GYT393174 GOX393174 GFB393174 FVF393174 FLJ393174 FBN393174 ERR393174 EHV393174 DXZ393174 DOD393174 DEH393174 CUL393174 CKP393174 CAT393174 BQX393174 BHB393174 AXF393174 ANJ393174 ADN393174 TR393174 JV393174 WWH327638 WML327638 WCP327638 VST327638 VIX327638 UZB327638 UPF327638 UFJ327638 TVN327638 TLR327638 TBV327638 SRZ327638 SID327638 RYH327638 ROL327638 REP327638 QUT327638 QKX327638 QBB327638 PRF327638 PHJ327638 OXN327638 ONR327638 ODV327638 NTZ327638 NKD327638 NAH327638 MQL327638 MGP327638 LWT327638 LMX327638 LDB327638 KTF327638 KJJ327638 JZN327638 JPR327638 JFV327638 IVZ327638 IMD327638 ICH327638 HSL327638 HIP327638 GYT327638 GOX327638 GFB327638 FVF327638 FLJ327638 FBN327638 ERR327638 EHV327638 DXZ327638 DOD327638 DEH327638 CUL327638 CKP327638 CAT327638 BQX327638 BHB327638 AXF327638 ANJ327638 ADN327638 TR327638 JV327638 WWH262102 WML262102 WCP262102 VST262102 VIX262102 UZB262102 UPF262102 UFJ262102 TVN262102 TLR262102 TBV262102 SRZ262102 SID262102 RYH262102 ROL262102 REP262102 QUT262102 QKX262102 QBB262102 PRF262102 PHJ262102 OXN262102 ONR262102 ODV262102 NTZ262102 NKD262102 NAH262102 MQL262102 MGP262102 LWT262102 LMX262102 LDB262102 KTF262102 KJJ262102 JZN262102 JPR262102 JFV262102 IVZ262102 IMD262102 ICH262102 HSL262102 HIP262102 GYT262102 GOX262102 GFB262102 FVF262102 FLJ262102 FBN262102 ERR262102 EHV262102 DXZ262102 DOD262102 DEH262102 CUL262102 CKP262102 CAT262102 BQX262102 BHB262102 AXF262102 ANJ262102 ADN262102 TR262102 JV262102 WWH196566 WML196566 WCP196566 VST196566 VIX196566 UZB196566 UPF196566 UFJ196566 TVN196566 TLR196566 TBV196566 SRZ196566 SID196566 RYH196566 ROL196566 REP196566 QUT196566 QKX196566 QBB196566 PRF196566 PHJ196566 OXN196566 ONR196566 ODV196566 NTZ196566 NKD196566 NAH196566 MQL196566 MGP196566 LWT196566 LMX196566 LDB196566 KTF196566 KJJ196566 JZN196566 JPR196566 JFV196566 IVZ196566 IMD196566 ICH196566 HSL196566 HIP196566 GYT196566 GOX196566 GFB196566 FVF196566 FLJ196566 FBN196566 ERR196566 EHV196566 DXZ196566 DOD196566 DEH196566 CUL196566 CKP196566 CAT196566 BQX196566 BHB196566 AXF196566 ANJ196566 ADN196566 TR196566 JV196566 WWH131030 WML131030 WCP131030 VST131030 VIX131030 UZB131030 UPF131030 UFJ131030 TVN131030 TLR131030 TBV131030 SRZ131030 SID131030 RYH131030 ROL131030 REP131030 QUT131030 QKX131030 QBB131030 PRF131030 PHJ131030 OXN131030 ONR131030 ODV131030 NTZ131030 NKD131030 NAH131030 MQL131030 MGP131030 LWT131030 LMX131030 LDB131030 KTF131030 KJJ131030 JZN131030 JPR131030 JFV131030 IVZ131030 IMD131030 ICH131030 HSL131030 HIP131030 GYT131030 GOX131030 GFB131030 FVF131030 FLJ131030 FBN131030 ERR131030 EHV131030 DXZ131030 DOD131030 DEH131030 CUL131030 CKP131030 CAT131030 BQX131030 BHB131030 AXF131030 ANJ131030 ADN131030 TR131030 JV131030 WWH65494 WML65494 WCP65494 VST65494 VIX65494 UZB65494 UPF65494 UFJ65494 TVN65494 TLR65494 TBV65494 SRZ65494 SID65494 RYH65494 ROL65494 REP65494 QUT65494 QKX65494 QBB65494 PRF65494 PHJ65494 OXN65494 ONR65494 ODV65494 NTZ65494 NKD65494 NAH65494 MQL65494 MGP65494 LWT65494 LMX65494 LDB65494 KTF65494 KJJ65494 JZN65494 JPR65494 JFV65494 IVZ65494 IMD65494 ICH65494 HSL65494 HIP65494 GYT65494 GOX65494 GFB65494 FVF65494 FLJ65494 FBN65494 ERR65494 EHV65494 DXZ65494 DOD65494 DEH65494 CUL65494 CKP65494 CAT65494 BQX65494 BHB65494 AXF65494 ANJ65494 ADN65494 TR65494 JV65494 WWI983021 WMM983021 WCQ983021 VSU983021 VIY983021 UZC983021 UPG983021 UFK983021 TVO983021 TLS983021 TBW983021 SSA983021 SIE983021 RYI983021 ROM983021 REQ983021 QUU983021 QKY983021 QBC983021 PRG983021 PHK983021 OXO983021 ONS983021 ODW983021 NUA983021 NKE983021 NAI983021 MQM983021 MGQ983021 LWU983021 LMY983021 LDC983021 KTG983021 KJK983021 JZO983021 JPS983021 JFW983021 IWA983021 IME983021 ICI983021 HSM983021 HIQ983021 GYU983021 GOY983021 GFC983021 FVG983021 FLK983021 FBO983021 ERS983021 EHW983021 DYA983021 DOE983021 DEI983021 CUM983021 CKQ983021 CAU983021 BQY983021 BHC983021 AXG983021 ANK983021 ADO983021 TS983021 JW983021 WWI917485 WMM917485 WCQ917485 VSU917485 VIY917485 UZC917485 UPG917485 UFK917485 TVO917485 TLS917485 TBW917485 SSA917485 SIE917485 RYI917485 ROM917485 REQ917485 QUU917485 QKY917485 QBC917485 PRG917485 PHK917485 OXO917485 ONS917485 ODW917485 NUA917485 NKE917485 NAI917485 MQM917485 MGQ917485 LWU917485 LMY917485 LDC917485 KTG917485 KJK917485 JZO917485 JPS917485 JFW917485 IWA917485 IME917485 ICI917485 HSM917485 HIQ917485 GYU917485 GOY917485 GFC917485 FVG917485 FLK917485 FBO917485 ERS917485 EHW917485 DYA917485 DOE917485 DEI917485 CUM917485 CKQ917485 CAU917485 BQY917485 BHC917485 AXG917485 ANK917485 ADO917485 TS917485 JW917485 WWI851949 WMM851949 WCQ851949 VSU851949 VIY851949 UZC851949 UPG851949 UFK851949 TVO851949 TLS851949 TBW851949 SSA851949 SIE851949 RYI851949 ROM851949 REQ851949 QUU851949 QKY851949 QBC851949 PRG851949 PHK851949 OXO851949 ONS851949 ODW851949 NUA851949 NKE851949 NAI851949 MQM851949 MGQ851949 LWU851949 LMY851949 LDC851949 KTG851949 KJK851949 JZO851949 JPS851949 JFW851949 IWA851949 IME851949 ICI851949 HSM851949 HIQ851949 GYU851949 GOY851949 GFC851949 FVG851949 FLK851949 FBO851949 ERS851949 EHW851949 DYA851949 DOE851949 DEI851949 CUM851949 CKQ851949 CAU851949 BQY851949 BHC851949 AXG851949 ANK851949 ADO851949 TS851949 JW851949 WWI786413 WMM786413 WCQ786413 VSU786413 VIY786413 UZC786413 UPG786413 UFK786413 TVO786413 TLS786413 TBW786413 SSA786413 SIE786413 RYI786413 ROM786413 REQ786413 QUU786413 QKY786413 QBC786413 PRG786413 PHK786413 OXO786413 ONS786413 ODW786413 NUA786413 NKE786413 NAI786413 MQM786413 MGQ786413 LWU786413 LMY786413 LDC786413 KTG786413 KJK786413 JZO786413 JPS786413 JFW786413 IWA786413 IME786413 ICI786413 HSM786413 HIQ786413 GYU786413 GOY786413 GFC786413 FVG786413 FLK786413 FBO786413 ERS786413 EHW786413 DYA786413 DOE786413 DEI786413 CUM786413 CKQ786413 CAU786413 BQY786413 BHC786413 AXG786413 ANK786413 ADO786413 TS786413 JW786413 WWI720877 WMM720877 WCQ720877 VSU720877 VIY720877 UZC720877 UPG720877 UFK720877 TVO720877 TLS720877 TBW720877 SSA720877 SIE720877 RYI720877 ROM720877 REQ720877 QUU720877 QKY720877 QBC720877 PRG720877 PHK720877 OXO720877 ONS720877 ODW720877 NUA720877 NKE720877 NAI720877 MQM720877 MGQ720877 LWU720877 LMY720877 LDC720877 KTG720877 KJK720877 JZO720877 JPS720877 JFW720877 IWA720877 IME720877 ICI720877 HSM720877 HIQ720877 GYU720877 GOY720877 GFC720877 FVG720877 FLK720877 FBO720877 ERS720877 EHW720877 DYA720877 DOE720877 DEI720877 CUM720877 CKQ720877 CAU720877 BQY720877 BHC720877 AXG720877 ANK720877 ADO720877 TS720877 JW720877 WWI655341 WMM655341 WCQ655341 VSU655341 VIY655341 UZC655341 UPG655341 UFK655341 TVO655341 TLS655341 TBW655341 SSA655341 SIE655341 RYI655341 ROM655341 REQ655341 QUU655341 QKY655341 QBC655341 PRG655341 PHK655341 OXO655341 ONS655341 ODW655341 NUA655341 NKE655341 NAI655341 MQM655341 MGQ655341 LWU655341 LMY655341 LDC655341 KTG655341 KJK655341 JZO655341 JPS655341 JFW655341 IWA655341 IME655341 ICI655341 HSM655341 HIQ655341 GYU655341 GOY655341 GFC655341 FVG655341 FLK655341 FBO655341 ERS655341 EHW655341 DYA655341 DOE655341 DEI655341 CUM655341 CKQ655341 CAU655341 BQY655341 BHC655341 AXG655341 ANK655341 ADO655341 TS655341 JW655341 WWI589805 WMM589805 WCQ589805 VSU589805 VIY589805 UZC589805 UPG589805 UFK589805 TVO589805 TLS589805 TBW589805 SSA589805 SIE589805 RYI589805 ROM589805 REQ589805 QUU589805 QKY589805 QBC589805 PRG589805 PHK589805 OXO589805 ONS589805 ODW589805 NUA589805 NKE589805 NAI589805 MQM589805 MGQ589805 LWU589805 LMY589805 LDC589805 KTG589805 KJK589805 JZO589805 JPS589805 JFW589805 IWA589805 IME589805 ICI589805 HSM589805 HIQ589805 GYU589805 GOY589805 GFC589805 FVG589805 FLK589805 FBO589805 ERS589805 EHW589805 DYA589805 DOE589805 DEI589805 CUM589805 CKQ589805 CAU589805 BQY589805 BHC589805 AXG589805 ANK589805 ADO589805 TS589805 JW589805 WWI524269 WMM524269 WCQ524269 VSU524269 VIY524269 UZC524269 UPG524269 UFK524269 TVO524269 TLS524269 TBW524269 SSA524269 SIE524269 RYI524269 ROM524269 REQ524269 QUU524269 QKY524269 QBC524269 PRG524269 PHK524269 OXO524269 ONS524269 ODW524269 NUA524269 NKE524269 NAI524269 MQM524269 MGQ524269 LWU524269 LMY524269 LDC524269 KTG524269 KJK524269 JZO524269 JPS524269 JFW524269 IWA524269 IME524269 ICI524269 HSM524269 HIQ524269 GYU524269 GOY524269 GFC524269 FVG524269 FLK524269 FBO524269 ERS524269 EHW524269 DYA524269 DOE524269 DEI524269 CUM524269 CKQ524269 CAU524269 BQY524269 BHC524269 AXG524269 ANK524269 ADO524269 TS524269 JW524269 WWI458733 WMM458733 WCQ458733 VSU458733 VIY458733 UZC458733 UPG458733 UFK458733 TVO458733 TLS458733 TBW458733 SSA458733 SIE458733 RYI458733 ROM458733 REQ458733 QUU458733 QKY458733 QBC458733 PRG458733 PHK458733 OXO458733 ONS458733 ODW458733 NUA458733 NKE458733 NAI458733 MQM458733 MGQ458733 LWU458733 LMY458733 LDC458733 KTG458733 KJK458733 JZO458733 JPS458733 JFW458733 IWA458733 IME458733 ICI458733 HSM458733 HIQ458733 GYU458733 GOY458733 GFC458733 FVG458733 FLK458733 FBO458733 ERS458733 EHW458733 DYA458733 DOE458733 DEI458733 CUM458733 CKQ458733 CAU458733 BQY458733 BHC458733 AXG458733 ANK458733 ADO458733 TS458733 JW458733 WWI393197 WMM393197 WCQ393197 VSU393197 VIY393197 UZC393197 UPG393197 UFK393197 TVO393197 TLS393197 TBW393197 SSA393197 SIE393197 RYI393197 ROM393197 REQ393197 QUU393197 QKY393197 QBC393197 PRG393197 PHK393197 OXO393197 ONS393197 ODW393197 NUA393197 NKE393197 NAI393197 MQM393197 MGQ393197 LWU393197 LMY393197 LDC393197 KTG393197 KJK393197 JZO393197 JPS393197 JFW393197 IWA393197 IME393197 ICI393197 HSM393197 HIQ393197 GYU393197 GOY393197 GFC393197 FVG393197 FLK393197 FBO393197 ERS393197 EHW393197 DYA393197 DOE393197 DEI393197 CUM393197 CKQ393197 CAU393197 BQY393197 BHC393197 AXG393197 ANK393197 ADO393197 TS393197 JW393197 WWI327661 WMM327661 WCQ327661 VSU327661 VIY327661 UZC327661 UPG327661 UFK327661 TVO327661 TLS327661 TBW327661 SSA327661 SIE327661 RYI327661 ROM327661 REQ327661 QUU327661 QKY327661 QBC327661 PRG327661 PHK327661 OXO327661 ONS327661 ODW327661 NUA327661 NKE327661 NAI327661 MQM327661 MGQ327661 LWU327661 LMY327661 LDC327661 KTG327661 KJK327661 JZO327661 JPS327661 JFW327661 IWA327661 IME327661 ICI327661 HSM327661 HIQ327661 GYU327661 GOY327661 GFC327661 FVG327661 FLK327661 FBO327661 ERS327661 EHW327661 DYA327661 DOE327661 DEI327661 CUM327661 CKQ327661 CAU327661 BQY327661 BHC327661 AXG327661 ANK327661 ADO327661 TS327661 JW327661 WWI262125 WMM262125 WCQ262125 VSU262125 VIY262125 UZC262125 UPG262125 UFK262125 TVO262125 TLS262125 TBW262125 SSA262125 SIE262125 RYI262125 ROM262125 REQ262125 QUU262125 QKY262125 QBC262125 PRG262125 PHK262125 OXO262125 ONS262125 ODW262125 NUA262125 NKE262125 NAI262125 MQM262125 MGQ262125 LWU262125 LMY262125 LDC262125 KTG262125 KJK262125 JZO262125 JPS262125 JFW262125 IWA262125 IME262125 ICI262125 HSM262125 HIQ262125 GYU262125 GOY262125 GFC262125 FVG262125 FLK262125 FBO262125 ERS262125 EHW262125 DYA262125 DOE262125 DEI262125 CUM262125 CKQ262125 CAU262125 BQY262125 BHC262125 AXG262125 ANK262125 ADO262125 TS262125 JW262125 WWI196589 WMM196589 WCQ196589 VSU196589 VIY196589 UZC196589 UPG196589 UFK196589 TVO196589 TLS196589 TBW196589 SSA196589 SIE196589 RYI196589 ROM196589 REQ196589 QUU196589 QKY196589 QBC196589 PRG196589 PHK196589 OXO196589 ONS196589 ODW196589 NUA196589 NKE196589 NAI196589 MQM196589 MGQ196589 LWU196589 LMY196589 LDC196589 KTG196589 KJK196589 JZO196589 JPS196589 JFW196589 IWA196589 IME196589 ICI196589 HSM196589 HIQ196589 GYU196589 GOY196589 GFC196589 FVG196589 FLK196589 FBO196589 ERS196589 EHW196589 DYA196589 DOE196589 DEI196589 CUM196589 CKQ196589 CAU196589 BQY196589 BHC196589 AXG196589 ANK196589 ADO196589 TS196589 JW196589 WWI131053 WMM131053 WCQ131053 VSU131053 VIY131053 UZC131053 UPG131053 UFK131053 TVO131053 TLS131053 TBW131053 SSA131053 SIE131053 RYI131053 ROM131053 REQ131053 QUU131053 QKY131053 QBC131053 PRG131053 PHK131053 OXO131053 ONS131053 ODW131053 NUA131053 NKE131053 NAI131053 MQM131053 MGQ131053 LWU131053 LMY131053 LDC131053 KTG131053 KJK131053 JZO131053 JPS131053 JFW131053 IWA131053 IME131053 ICI131053 HSM131053 HIQ131053 GYU131053 GOY131053 GFC131053 FVG131053 FLK131053 FBO131053 ERS131053 EHW131053 DYA131053 DOE131053 DEI131053 CUM131053 CKQ131053 CAU131053 BQY131053 BHC131053 AXG131053 ANK131053 ADO131053 TS131053 JW131053 WWI65517 WMM65517 WCQ65517 VSU65517 VIY65517 UZC65517 UPG65517 UFK65517 TVO65517 TLS65517 TBW65517 SSA65517 SIE65517 RYI65517 ROM65517 REQ65517 QUU65517 QKY65517 QBC65517 PRG65517 PHK65517 OXO65517 ONS65517 ODW65517 NUA65517 NKE65517 NAI65517 MQM65517 MGQ65517 LWU65517 LMY65517 LDC65517 KTG65517 KJK65517 JZO65517 JPS65517 JFW65517 IWA65517 IME65517 ICI65517 HSM65517 HIQ65517 GYU65517 GOY65517 GFC65517 FVG65517 FLK65517 FBO65517 ERS65517 EHW65517 DYA65517 DOE65517 DEI65517 CUM65517 CKQ65517 CAU65517 BQY65517 BHC65517 AXG65517 ANK65517 ADO65517 TS65517 JW65517 Y65495 Z65518 Z131054 Z196590 Z262126 Z327662 Z393198 Z458734 Z524270 Z589806 Z655342 Z720878 Z786414 Z851950 Z917486 Z983022 Y131031 Y196567 Y262103 Y327639 Y393175 Y458711 Y524247 Y589783 Y655319 Y720855 Y786391 Y851927 Y917463 Y982999">
      <formula1>#REF!</formula1>
    </dataValidation>
    <dataValidation type="decimal" operator="greaterThan" allowBlank="1" showInputMessage="1" showErrorMessage="1" errorTitle="Restricted Cell" error="Value must be a numeral." promptTitle="Instructions:" prompt="Input the value of compensation benefit payment from the contract, in GBP._x000a_" sqref="AC18:AC22">
      <formula1>-1000</formula1>
    </dataValidation>
    <dataValidation allowBlank="1" showInputMessage="1" showErrorMessage="1" promptTitle="Instructions:" prompt="To be filled in by IGC Hub; please leave blank. " sqref="AD18:AD22"/>
    <dataValidation allowBlank="1" showInputMessage="1" showErrorMessage="1" promptTitle="Restricted Cells:" prompt="Content comes directly from the 'Summary Info' tab.  If any cells appear red, the Summary Info tab has not been fully completed.  " sqref="AD5:AE7 Z2:AA2 Z4:AA8 Y2:Y8"/>
    <dataValidation type="decimal" allowBlank="1" showInputMessage="1" showErrorMessage="1" promptTitle="Instructions:" prompt="Enter Daily Fee Rate or Montly Salary from current contract.  Value MUST agree to contract." sqref="AD13">
      <formula1>0</formula1>
      <formula2>10000</formula2>
    </dataValidation>
    <dataValidation allowBlank="1" showInputMessage="1" showErrorMessage="1" promptTitle="Restricted Cell:" prompt="Content comes directly from the information input below.  Double-check that this figure agrees to the sum of days included." sqref="Z13"/>
    <dataValidation type="list" allowBlank="1" showInputMessage="1" showErrorMessage="1" promptTitle="Restricted Cell:" prompt="Select the type of contractor - either &quot;daily&quot; or &quot;monthly&quot;, as appropriate." sqref="Y13">
      <formula1>Contractor_Type_List</formula1>
    </dataValidation>
    <dataValidation type="list" allowBlank="1" showInputMessage="1" showErrorMessage="1" sqref="AE28:AE47">
      <formula1>IF($AE$5="Country Programme",Thematic_List,Country_List)</formula1>
    </dataValidation>
    <dataValidation allowBlank="1" showInputMessage="1" showErrorMessage="1" promptTitle="Instructions:" prompt="Please include detailed descriptions for each line item. If activities related to a particular project or output, please include the title or code for that output or project. Include as much information as possible, as this feeds into our DfID reporting." sqref="AG28:AG47"/>
  </dataValidations>
  <pageMargins left="0.26" right="0.21" top="0.31" bottom="0.17" header="0.31" footer="0.17"/>
  <pageSetup paperSize="9" scale="89" orientation="landscape"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Y1467"/>
  <sheetViews>
    <sheetView topLeftCell="T5" zoomScale="90" zoomScaleNormal="90" zoomScalePageLayoutView="110" workbookViewId="0">
      <selection activeCell="AL5" sqref="AL5"/>
    </sheetView>
  </sheetViews>
  <sheetFormatPr defaultColWidth="8.85546875" defaultRowHeight="15" x14ac:dyDescent="0.25"/>
  <cols>
    <col min="1" max="2" width="8.85546875" style="2"/>
    <col min="3" max="3" width="1.7109375" style="2" customWidth="1"/>
    <col min="4" max="4" width="111.140625" style="2" customWidth="1"/>
    <col min="5" max="6" width="8.85546875" style="2"/>
    <col min="7" max="10" width="9.140625" style="2" customWidth="1"/>
    <col min="11" max="11" width="1.7109375" style="2" customWidth="1"/>
    <col min="12" max="14" width="9.140625" style="2" customWidth="1"/>
    <col min="15" max="15" width="1.7109375" style="2" customWidth="1"/>
    <col min="16" max="17" width="9.140625" style="2" customWidth="1"/>
    <col min="18" max="18" width="1.7109375" style="2" customWidth="1"/>
    <col min="19" max="19" width="19" style="2" customWidth="1"/>
    <col min="20" max="20" width="9.140625" style="2" customWidth="1"/>
    <col min="21" max="21" width="1.7109375" style="2" customWidth="1"/>
    <col min="22" max="23" width="9.140625" style="2" customWidth="1"/>
    <col min="24" max="24" width="1.7109375" style="2" customWidth="1"/>
    <col min="25" max="25" width="35.85546875" style="2" bestFit="1" customWidth="1"/>
    <col min="26" max="26" width="11.42578125" style="2" customWidth="1"/>
    <col min="27" max="27" width="1.85546875" style="2" customWidth="1"/>
    <col min="28" max="28" width="23.5703125" style="2" customWidth="1"/>
    <col min="29" max="29" width="9.140625" style="2" customWidth="1"/>
    <col min="30" max="30" width="1.7109375" style="2" customWidth="1"/>
    <col min="31" max="31" width="28.42578125" style="2" customWidth="1"/>
    <col min="32" max="32" width="9.140625" style="2" customWidth="1"/>
    <col min="33" max="33" width="1.7109375" style="2" customWidth="1"/>
    <col min="34" max="34" width="42" style="2" customWidth="1"/>
    <col min="35" max="35" width="3.85546875" customWidth="1"/>
    <col min="36" max="36" width="48.140625" style="2" customWidth="1"/>
    <col min="37" max="37" width="3.85546875" customWidth="1"/>
    <col min="38" max="38" width="12.5703125" customWidth="1"/>
    <col min="39" max="39" width="7.85546875" bestFit="1" customWidth="1"/>
    <col min="40" max="40" width="11.7109375" customWidth="1"/>
    <col min="41" max="41" width="3.85546875" customWidth="1"/>
    <col min="42" max="42" width="20.7109375" style="2" customWidth="1"/>
    <col min="43" max="43" width="3.140625" style="2" customWidth="1"/>
    <col min="44" max="44" width="22.42578125" style="2" customWidth="1"/>
    <col min="45" max="45" width="3.85546875" customWidth="1"/>
    <col min="46" max="46" width="21.85546875" style="2" customWidth="1"/>
    <col min="47" max="47" width="3.85546875" customWidth="1"/>
    <col min="48" max="48" width="21.85546875" style="2" customWidth="1"/>
    <col min="49" max="49" width="3.85546875" customWidth="1"/>
    <col min="50" max="50" width="21.85546875" style="2" customWidth="1"/>
    <col min="51" max="51" width="3.85546875" customWidth="1"/>
    <col min="52" max="16384" width="8.85546875" style="2"/>
  </cols>
  <sheetData>
    <row r="1" spans="1:51" ht="15.75" thickBot="1" x14ac:dyDescent="0.3">
      <c r="A1" s="78" t="s">
        <v>299</v>
      </c>
      <c r="B1" s="79"/>
      <c r="C1" s="79"/>
      <c r="D1" s="78"/>
      <c r="E1" s="78"/>
      <c r="F1" s="79"/>
      <c r="G1" s="79"/>
      <c r="H1" s="79"/>
      <c r="I1" s="79"/>
      <c r="J1" s="79"/>
      <c r="K1" s="79"/>
      <c r="L1" s="78"/>
      <c r="M1" s="79"/>
      <c r="N1" s="79"/>
      <c r="O1" s="79"/>
      <c r="P1" s="79"/>
      <c r="Q1" s="79"/>
      <c r="R1" s="79"/>
      <c r="S1" s="79"/>
      <c r="T1" s="79"/>
      <c r="U1" s="79"/>
      <c r="V1" s="79"/>
      <c r="W1" s="79"/>
      <c r="X1" s="79"/>
      <c r="Y1" s="79"/>
      <c r="Z1" s="79"/>
      <c r="AA1" s="79"/>
      <c r="AB1" s="79"/>
      <c r="AC1" s="79"/>
      <c r="AD1" s="79"/>
      <c r="AE1" s="79"/>
      <c r="AF1" s="79"/>
      <c r="AG1" s="80"/>
    </row>
    <row r="2" spans="1:51" ht="15.75" thickTop="1" x14ac:dyDescent="0.25">
      <c r="A2" s="354" t="s">
        <v>300</v>
      </c>
      <c r="B2" s="354"/>
      <c r="C2" s="78"/>
      <c r="D2" s="354" t="s">
        <v>301</v>
      </c>
      <c r="E2" s="354"/>
      <c r="F2" s="354"/>
      <c r="G2" s="365" t="s">
        <v>302</v>
      </c>
      <c r="H2" s="366"/>
      <c r="I2" s="366"/>
      <c r="J2" s="367"/>
      <c r="K2" s="78"/>
      <c r="L2" s="354" t="s">
        <v>303</v>
      </c>
      <c r="M2" s="354"/>
      <c r="N2" s="354"/>
      <c r="O2" s="78"/>
      <c r="P2" s="354" t="s">
        <v>304</v>
      </c>
      <c r="Q2" s="354"/>
      <c r="R2" s="78"/>
      <c r="S2" s="354" t="s">
        <v>305</v>
      </c>
      <c r="T2" s="354"/>
      <c r="U2" s="78"/>
      <c r="V2" s="354" t="s">
        <v>306</v>
      </c>
      <c r="W2" s="354"/>
      <c r="X2" s="78"/>
      <c r="Y2" s="354" t="s">
        <v>307</v>
      </c>
      <c r="Z2" s="354"/>
      <c r="AA2" s="355" t="s">
        <v>308</v>
      </c>
      <c r="AB2" s="356"/>
      <c r="AC2" s="356"/>
      <c r="AD2" s="356"/>
      <c r="AE2" s="356"/>
      <c r="AF2" s="357"/>
      <c r="AG2" s="81"/>
    </row>
    <row r="3" spans="1:51" x14ac:dyDescent="0.25">
      <c r="A3" s="364" t="s">
        <v>289</v>
      </c>
      <c r="B3" s="364"/>
      <c r="C3" s="82"/>
      <c r="D3" s="364" t="s">
        <v>13</v>
      </c>
      <c r="E3" s="364"/>
      <c r="F3" s="364"/>
      <c r="G3" s="368"/>
      <c r="H3" s="369"/>
      <c r="I3" s="369"/>
      <c r="J3" s="370"/>
      <c r="K3" s="82"/>
      <c r="L3" s="364" t="s">
        <v>290</v>
      </c>
      <c r="M3" s="364"/>
      <c r="N3" s="364"/>
      <c r="O3" s="82"/>
      <c r="P3" s="364" t="s">
        <v>291</v>
      </c>
      <c r="Q3" s="364"/>
      <c r="R3" s="82"/>
      <c r="S3" s="364" t="s">
        <v>55</v>
      </c>
      <c r="T3" s="364"/>
      <c r="U3" s="82"/>
      <c r="V3" s="364" t="s">
        <v>292</v>
      </c>
      <c r="W3" s="364"/>
      <c r="X3" s="82"/>
      <c r="Y3" s="364" t="s">
        <v>293</v>
      </c>
      <c r="Z3" s="364"/>
      <c r="AA3" s="358"/>
      <c r="AB3" s="359"/>
      <c r="AC3" s="359"/>
      <c r="AD3" s="359"/>
      <c r="AE3" s="359"/>
      <c r="AF3" s="360"/>
      <c r="AG3" s="81"/>
    </row>
    <row r="4" spans="1:51" x14ac:dyDescent="0.25">
      <c r="A4" s="83" t="s">
        <v>309</v>
      </c>
      <c r="B4" s="83" t="s">
        <v>310</v>
      </c>
      <c r="C4" s="79"/>
      <c r="D4" s="83" t="s">
        <v>309</v>
      </c>
      <c r="E4" s="83" t="s">
        <v>310</v>
      </c>
      <c r="F4" s="83" t="s">
        <v>311</v>
      </c>
      <c r="G4" s="371"/>
      <c r="H4" s="372"/>
      <c r="I4" s="372"/>
      <c r="J4" s="373"/>
      <c r="K4" s="79"/>
      <c r="L4" s="83" t="s">
        <v>309</v>
      </c>
      <c r="M4" s="83" t="s">
        <v>310</v>
      </c>
      <c r="N4" s="83" t="s">
        <v>311</v>
      </c>
      <c r="O4" s="79"/>
      <c r="P4" s="83" t="s">
        <v>309</v>
      </c>
      <c r="Q4" s="83" t="s">
        <v>310</v>
      </c>
      <c r="R4" s="79"/>
      <c r="S4" s="83" t="s">
        <v>309</v>
      </c>
      <c r="T4" s="83" t="s">
        <v>310</v>
      </c>
      <c r="U4" s="79"/>
      <c r="V4" s="83" t="s">
        <v>309</v>
      </c>
      <c r="W4" s="83" t="s">
        <v>310</v>
      </c>
      <c r="X4" s="79"/>
      <c r="Y4" s="84" t="s">
        <v>309</v>
      </c>
      <c r="Z4" s="84" t="s">
        <v>310</v>
      </c>
      <c r="AA4" s="361"/>
      <c r="AB4" s="362"/>
      <c r="AC4" s="362"/>
      <c r="AD4" s="362"/>
      <c r="AE4" s="362"/>
      <c r="AF4" s="363"/>
      <c r="AG4" s="81"/>
      <c r="AT4" s="352" t="s">
        <v>333</v>
      </c>
      <c r="AU4" s="352"/>
      <c r="AV4" s="352"/>
      <c r="AW4" s="352"/>
      <c r="AX4" s="353"/>
    </row>
    <row r="5" spans="1:51" s="86" customFormat="1" x14ac:dyDescent="0.25">
      <c r="A5" s="85" t="s">
        <v>102</v>
      </c>
      <c r="B5" s="85" t="s">
        <v>103</v>
      </c>
      <c r="D5" s="94" t="s">
        <v>13</v>
      </c>
      <c r="E5" s="94" t="s">
        <v>65</v>
      </c>
      <c r="F5" s="94" t="s">
        <v>140</v>
      </c>
      <c r="G5" s="94" t="s">
        <v>107</v>
      </c>
      <c r="H5" s="94" t="s">
        <v>208</v>
      </c>
      <c r="I5" s="94" t="s">
        <v>209</v>
      </c>
      <c r="J5" s="94" t="s">
        <v>210</v>
      </c>
      <c r="L5" s="87" t="s">
        <v>168</v>
      </c>
      <c r="M5" s="87" t="s">
        <v>169</v>
      </c>
      <c r="N5" s="95" t="s">
        <v>331</v>
      </c>
      <c r="S5" s="87" t="s">
        <v>176</v>
      </c>
      <c r="T5" s="87" t="s">
        <v>177</v>
      </c>
      <c r="Y5" s="86" t="s">
        <v>59</v>
      </c>
      <c r="Z5" s="86" t="s">
        <v>311</v>
      </c>
      <c r="AB5" s="94" t="s">
        <v>58</v>
      </c>
      <c r="AC5" s="94" t="s">
        <v>64</v>
      </c>
      <c r="AE5" s="94" t="s">
        <v>59</v>
      </c>
      <c r="AF5" s="94" t="s">
        <v>89</v>
      </c>
      <c r="AG5" s="88"/>
      <c r="AH5" s="96" t="s">
        <v>55</v>
      </c>
      <c r="AI5" s="97"/>
      <c r="AJ5" s="96" t="s">
        <v>56</v>
      </c>
      <c r="AK5" s="97"/>
      <c r="AL5" s="94" t="s">
        <v>26</v>
      </c>
      <c r="AM5" s="94" t="s">
        <v>332</v>
      </c>
      <c r="AN5" s="94" t="s">
        <v>133</v>
      </c>
      <c r="AO5" s="97"/>
      <c r="AP5" s="1" t="s">
        <v>199</v>
      </c>
      <c r="AR5" s="1" t="s">
        <v>219</v>
      </c>
      <c r="AS5" s="97"/>
      <c r="AT5" s="1" t="s">
        <v>257</v>
      </c>
      <c r="AV5" s="150" t="s">
        <v>258</v>
      </c>
      <c r="AX5" s="86" t="s">
        <v>337</v>
      </c>
      <c r="AY5" s="97"/>
    </row>
    <row r="6" spans="1:51" s="1" customFormat="1" x14ac:dyDescent="0.25">
      <c r="A6" s="66" t="s">
        <v>236</v>
      </c>
      <c r="B6" s="66" t="s">
        <v>101</v>
      </c>
      <c r="C6" s="2"/>
      <c r="D6" s="81" t="s">
        <v>243</v>
      </c>
      <c r="E6" s="81" t="s">
        <v>245</v>
      </c>
      <c r="F6" s="81">
        <v>50</v>
      </c>
      <c r="G6" s="81" t="s">
        <v>211</v>
      </c>
      <c r="H6" s="81" t="s">
        <v>211</v>
      </c>
      <c r="I6" s="81" t="s">
        <v>211</v>
      </c>
      <c r="J6" s="81" t="s">
        <v>211</v>
      </c>
      <c r="K6" s="2"/>
      <c r="L6" s="67" t="s">
        <v>150</v>
      </c>
      <c r="M6" s="67" t="s">
        <v>149</v>
      </c>
      <c r="N6" s="67">
        <v>81</v>
      </c>
      <c r="O6" s="2"/>
      <c r="P6" s="2" t="s">
        <v>312</v>
      </c>
      <c r="Q6" s="2">
        <v>2010</v>
      </c>
      <c r="R6" s="2"/>
      <c r="S6" s="60" t="s">
        <v>170</v>
      </c>
      <c r="T6" s="60" t="s">
        <v>178</v>
      </c>
      <c r="U6" s="2"/>
      <c r="V6" s="2" t="s">
        <v>313</v>
      </c>
      <c r="W6" s="70" t="s">
        <v>314</v>
      </c>
      <c r="X6" s="2"/>
      <c r="Y6" s="60" t="s">
        <v>418</v>
      </c>
      <c r="Z6" s="60">
        <v>2008</v>
      </c>
      <c r="AA6" s="2"/>
      <c r="AB6" s="60" t="s">
        <v>111</v>
      </c>
      <c r="AC6" s="60" t="s">
        <v>128</v>
      </c>
      <c r="AD6" s="2"/>
      <c r="AE6" s="60" t="s">
        <v>470</v>
      </c>
      <c r="AF6" s="60">
        <v>3027</v>
      </c>
      <c r="AG6" s="4"/>
      <c r="AH6" s="49" t="s">
        <v>34</v>
      </c>
      <c r="AI6" s="59"/>
      <c r="AJ6" s="49" t="s">
        <v>48</v>
      </c>
      <c r="AK6" s="59"/>
      <c r="AL6" s="90">
        <v>41640</v>
      </c>
      <c r="AM6" s="91" t="s">
        <v>104</v>
      </c>
      <c r="AN6" s="92" t="s">
        <v>260</v>
      </c>
      <c r="AO6" s="59"/>
      <c r="AP6" s="40" t="s">
        <v>206</v>
      </c>
      <c r="AR6" s="40" t="s">
        <v>216</v>
      </c>
      <c r="AS6" s="59"/>
      <c r="AT6" s="40" t="s">
        <v>106</v>
      </c>
      <c r="AU6" s="59"/>
      <c r="AV6" s="40" t="s">
        <v>230</v>
      </c>
      <c r="AW6" s="59"/>
      <c r="AX6" s="40" t="s">
        <v>233</v>
      </c>
      <c r="AY6" s="59"/>
    </row>
    <row r="7" spans="1:51" s="40" customFormat="1" x14ac:dyDescent="0.25">
      <c r="A7" s="66" t="s">
        <v>14</v>
      </c>
      <c r="B7" s="66" t="s">
        <v>77</v>
      </c>
      <c r="C7" s="2"/>
      <c r="D7" s="81" t="s">
        <v>4</v>
      </c>
      <c r="E7" s="81" t="s">
        <v>98</v>
      </c>
      <c r="F7" s="81">
        <v>31</v>
      </c>
      <c r="G7" s="81" t="s">
        <v>211</v>
      </c>
      <c r="H7" s="81" t="s">
        <v>211</v>
      </c>
      <c r="I7" s="81" t="s">
        <v>211</v>
      </c>
      <c r="J7" s="81" t="s">
        <v>211</v>
      </c>
      <c r="K7" s="2"/>
      <c r="L7" s="67" t="s">
        <v>152</v>
      </c>
      <c r="M7" s="67" t="s">
        <v>151</v>
      </c>
      <c r="N7" s="67">
        <v>82</v>
      </c>
      <c r="O7" s="2"/>
      <c r="P7" s="2" t="s">
        <v>315</v>
      </c>
      <c r="Q7" s="2">
        <v>2011</v>
      </c>
      <c r="R7" s="2"/>
      <c r="S7" s="60" t="s">
        <v>173</v>
      </c>
      <c r="T7" s="60" t="s">
        <v>181</v>
      </c>
      <c r="U7" s="2"/>
      <c r="V7" s="2" t="s">
        <v>316</v>
      </c>
      <c r="W7" s="70" t="s">
        <v>317</v>
      </c>
      <c r="X7" s="2"/>
      <c r="Y7" s="60" t="s">
        <v>470</v>
      </c>
      <c r="Z7" s="60">
        <v>3027</v>
      </c>
      <c r="AA7" s="2"/>
      <c r="AB7" s="60" t="s">
        <v>449</v>
      </c>
      <c r="AC7" s="60">
        <v>1029</v>
      </c>
      <c r="AD7" s="2"/>
      <c r="AE7" s="60" t="s">
        <v>472</v>
      </c>
      <c r="AF7" s="60">
        <v>3029</v>
      </c>
      <c r="AG7" s="81"/>
      <c r="AH7" s="49" t="s">
        <v>230</v>
      </c>
      <c r="AI7" s="47"/>
      <c r="AJ7" s="49" t="s">
        <v>53</v>
      </c>
      <c r="AK7" s="47"/>
      <c r="AL7" s="93">
        <v>41641</v>
      </c>
      <c r="AM7" s="91" t="s">
        <v>104</v>
      </c>
      <c r="AN7" s="92" t="s">
        <v>260</v>
      </c>
      <c r="AO7" s="47"/>
      <c r="AP7" s="40" t="s">
        <v>200</v>
      </c>
      <c r="AR7" s="40" t="s">
        <v>215</v>
      </c>
      <c r="AS7" s="47"/>
      <c r="AT7" s="40" t="s">
        <v>138</v>
      </c>
      <c r="AU7" s="47"/>
      <c r="AV7" s="40" t="s">
        <v>336</v>
      </c>
      <c r="AW7" s="47"/>
      <c r="AX7" s="40" t="s">
        <v>231</v>
      </c>
      <c r="AY7" s="47"/>
    </row>
    <row r="8" spans="1:51" s="40" customFormat="1" x14ac:dyDescent="0.25">
      <c r="A8" s="66" t="s">
        <v>256</v>
      </c>
      <c r="B8" s="66" t="s">
        <v>79</v>
      </c>
      <c r="C8" s="2"/>
      <c r="D8" s="81" t="s">
        <v>142</v>
      </c>
      <c r="E8" s="81" t="s">
        <v>146</v>
      </c>
      <c r="F8" s="81">
        <v>44</v>
      </c>
      <c r="G8" s="81" t="s">
        <v>211</v>
      </c>
      <c r="H8" s="81" t="s">
        <v>211</v>
      </c>
      <c r="I8" s="81" t="s">
        <v>211</v>
      </c>
      <c r="J8" s="81" t="s">
        <v>211</v>
      </c>
      <c r="K8" s="2"/>
      <c r="L8" s="67" t="s">
        <v>154</v>
      </c>
      <c r="M8" s="67" t="s">
        <v>153</v>
      </c>
      <c r="N8" s="67">
        <v>83</v>
      </c>
      <c r="O8" s="2"/>
      <c r="P8" s="2" t="s">
        <v>409</v>
      </c>
      <c r="Q8" s="2">
        <v>2012</v>
      </c>
      <c r="R8" s="2"/>
      <c r="S8" s="60" t="s">
        <v>171</v>
      </c>
      <c r="T8" s="60" t="s">
        <v>179</v>
      </c>
      <c r="U8" s="2"/>
      <c r="V8" s="2" t="s">
        <v>318</v>
      </c>
      <c r="W8" s="70">
        <v>31001</v>
      </c>
      <c r="X8" s="2"/>
      <c r="Y8" s="60" t="s">
        <v>472</v>
      </c>
      <c r="Z8" s="60">
        <v>3029</v>
      </c>
      <c r="AA8" s="2"/>
      <c r="AB8" s="60" t="s">
        <v>458</v>
      </c>
      <c r="AC8" s="60">
        <v>1039</v>
      </c>
      <c r="AD8" s="2"/>
      <c r="AE8" s="60" t="s">
        <v>466</v>
      </c>
      <c r="AF8" s="61">
        <v>3019</v>
      </c>
      <c r="AG8" s="81"/>
      <c r="AH8" s="49" t="s">
        <v>37</v>
      </c>
      <c r="AI8" s="47"/>
      <c r="AJ8" s="49" t="s">
        <v>49</v>
      </c>
      <c r="AK8" s="47"/>
      <c r="AL8" s="90">
        <v>41642</v>
      </c>
      <c r="AM8" s="91" t="s">
        <v>104</v>
      </c>
      <c r="AN8" s="92" t="s">
        <v>260</v>
      </c>
      <c r="AO8" s="47"/>
      <c r="AR8" s="40" t="s">
        <v>193</v>
      </c>
      <c r="AS8" s="47"/>
      <c r="AT8" s="40" t="s">
        <v>108</v>
      </c>
      <c r="AU8" s="47"/>
      <c r="AV8" s="40" t="s">
        <v>197</v>
      </c>
      <c r="AW8" s="47"/>
      <c r="AX8" s="40" t="s">
        <v>235</v>
      </c>
      <c r="AY8" s="47"/>
    </row>
    <row r="9" spans="1:51" s="40" customFormat="1" x14ac:dyDescent="0.25">
      <c r="A9" s="66" t="s">
        <v>15</v>
      </c>
      <c r="B9" s="66" t="s">
        <v>78</v>
      </c>
      <c r="C9" s="2"/>
      <c r="D9" s="81" t="s">
        <v>144</v>
      </c>
      <c r="E9" s="81" t="s">
        <v>147</v>
      </c>
      <c r="F9" s="81">
        <v>46</v>
      </c>
      <c r="G9" s="81" t="s">
        <v>211</v>
      </c>
      <c r="H9" s="81" t="s">
        <v>211</v>
      </c>
      <c r="I9" s="81" t="s">
        <v>211</v>
      </c>
      <c r="J9" s="81" t="s">
        <v>211</v>
      </c>
      <c r="K9" s="2"/>
      <c r="L9" s="67" t="s">
        <v>156</v>
      </c>
      <c r="M9" s="67" t="s">
        <v>155</v>
      </c>
      <c r="N9" s="67">
        <v>84</v>
      </c>
      <c r="O9" s="2"/>
      <c r="P9" s="2" t="s">
        <v>410</v>
      </c>
      <c r="Q9" s="2">
        <v>2013</v>
      </c>
      <c r="R9" s="2"/>
      <c r="S9" s="60" t="s">
        <v>175</v>
      </c>
      <c r="T9" s="60" t="s">
        <v>183</v>
      </c>
      <c r="U9" s="2"/>
      <c r="V9" s="2" t="s">
        <v>319</v>
      </c>
      <c r="W9" s="70">
        <v>32021</v>
      </c>
      <c r="X9" s="2"/>
      <c r="Y9" s="60" t="s">
        <v>466</v>
      </c>
      <c r="Z9" s="61">
        <v>3019</v>
      </c>
      <c r="AA9" s="2"/>
      <c r="AB9" s="60" t="s">
        <v>412</v>
      </c>
      <c r="AC9" s="60">
        <v>1028</v>
      </c>
      <c r="AD9" s="2"/>
      <c r="AE9" s="60" t="s">
        <v>464</v>
      </c>
      <c r="AF9" s="60">
        <v>3011</v>
      </c>
      <c r="AG9" s="89"/>
      <c r="AH9" s="49" t="s">
        <v>229</v>
      </c>
      <c r="AI9" s="47"/>
      <c r="AJ9" s="4" t="s">
        <v>233</v>
      </c>
      <c r="AK9" s="47"/>
      <c r="AL9" s="93">
        <v>41643</v>
      </c>
      <c r="AM9" s="91" t="s">
        <v>104</v>
      </c>
      <c r="AN9" s="92" t="s">
        <v>260</v>
      </c>
      <c r="AO9" s="47"/>
      <c r="AR9" s="40" t="s">
        <v>194</v>
      </c>
      <c r="AS9" s="47"/>
      <c r="AT9" s="40" t="s">
        <v>137</v>
      </c>
      <c r="AU9" s="47"/>
      <c r="AV9" s="40" t="s">
        <v>225</v>
      </c>
      <c r="AW9" s="47"/>
      <c r="AX9" s="40" t="s">
        <v>234</v>
      </c>
      <c r="AY9" s="47"/>
    </row>
    <row r="10" spans="1:51" s="40" customFormat="1" x14ac:dyDescent="0.25">
      <c r="A10" s="2"/>
      <c r="B10" s="2"/>
      <c r="C10" s="2"/>
      <c r="D10" s="81" t="s">
        <v>3</v>
      </c>
      <c r="E10" s="81" t="s">
        <v>68</v>
      </c>
      <c r="F10" s="81">
        <v>32</v>
      </c>
      <c r="G10" s="81" t="s">
        <v>211</v>
      </c>
      <c r="H10" s="81" t="s">
        <v>211</v>
      </c>
      <c r="I10" s="81" t="s">
        <v>211</v>
      </c>
      <c r="J10" s="81" t="s">
        <v>211</v>
      </c>
      <c r="K10" s="2"/>
      <c r="L10" s="67" t="s">
        <v>158</v>
      </c>
      <c r="M10" s="67" t="s">
        <v>157</v>
      </c>
      <c r="N10" s="67">
        <v>85</v>
      </c>
      <c r="O10" s="2"/>
      <c r="P10" s="2" t="s">
        <v>411</v>
      </c>
      <c r="Q10" s="2">
        <v>2014</v>
      </c>
      <c r="R10" s="2"/>
      <c r="S10" s="60" t="s">
        <v>275</v>
      </c>
      <c r="T10" s="60" t="s">
        <v>276</v>
      </c>
      <c r="U10" s="2"/>
      <c r="V10" s="2" t="s">
        <v>320</v>
      </c>
      <c r="W10" s="70">
        <v>33001</v>
      </c>
      <c r="X10" s="2"/>
      <c r="Y10" s="60" t="s">
        <v>111</v>
      </c>
      <c r="Z10" s="60" t="s">
        <v>128</v>
      </c>
      <c r="AA10" s="2"/>
      <c r="AB10" s="60" t="s">
        <v>139</v>
      </c>
      <c r="AC10" s="60" t="s">
        <v>127</v>
      </c>
      <c r="AD10" s="2"/>
      <c r="AE10" s="60" t="s">
        <v>474</v>
      </c>
      <c r="AF10" s="60">
        <v>3031</v>
      </c>
      <c r="AG10" s="81"/>
      <c r="AH10" s="49" t="s">
        <v>39</v>
      </c>
      <c r="AI10" s="47"/>
      <c r="AJ10" s="4" t="s">
        <v>198</v>
      </c>
      <c r="AK10" s="47"/>
      <c r="AL10" s="90">
        <v>41644</v>
      </c>
      <c r="AM10" s="91" t="s">
        <v>104</v>
      </c>
      <c r="AN10" s="92" t="s">
        <v>260</v>
      </c>
      <c r="AO10" s="47"/>
      <c r="AR10" s="98" t="s">
        <v>238</v>
      </c>
      <c r="AS10" s="47"/>
      <c r="AT10" s="40" t="s">
        <v>190</v>
      </c>
      <c r="AU10" s="47"/>
      <c r="AV10" s="40" t="s">
        <v>226</v>
      </c>
      <c r="AW10" s="47"/>
      <c r="AX10" s="40" t="s">
        <v>223</v>
      </c>
      <c r="AY10" s="47"/>
    </row>
    <row r="11" spans="1:51" s="40" customFormat="1" x14ac:dyDescent="0.25">
      <c r="A11" s="2"/>
      <c r="B11" s="2"/>
      <c r="C11" s="2"/>
      <c r="D11" s="81" t="s">
        <v>328</v>
      </c>
      <c r="E11" s="81" t="s">
        <v>240</v>
      </c>
      <c r="F11" s="81">
        <v>47</v>
      </c>
      <c r="G11" s="81" t="s">
        <v>211</v>
      </c>
      <c r="H11" s="81" t="s">
        <v>211</v>
      </c>
      <c r="I11" s="81" t="s">
        <v>211</v>
      </c>
      <c r="J11" s="81" t="s">
        <v>211</v>
      </c>
      <c r="K11" s="2"/>
      <c r="L11" s="67" t="s">
        <v>160</v>
      </c>
      <c r="M11" s="67" t="s">
        <v>159</v>
      </c>
      <c r="N11" s="67">
        <v>86</v>
      </c>
      <c r="O11" s="2"/>
      <c r="P11" s="2" t="s">
        <v>433</v>
      </c>
      <c r="Q11" s="2">
        <v>2015</v>
      </c>
      <c r="R11" s="2"/>
      <c r="S11" s="60" t="s">
        <v>174</v>
      </c>
      <c r="T11" s="61" t="s">
        <v>182</v>
      </c>
      <c r="U11" s="2"/>
      <c r="V11" s="2" t="s">
        <v>321</v>
      </c>
      <c r="W11" s="70">
        <v>34002</v>
      </c>
      <c r="X11" s="2"/>
      <c r="Y11" s="60" t="s">
        <v>449</v>
      </c>
      <c r="Z11" s="60">
        <v>1029</v>
      </c>
      <c r="AA11" s="2"/>
      <c r="AB11" s="60" t="s">
        <v>450</v>
      </c>
      <c r="AC11" s="60">
        <v>1030</v>
      </c>
      <c r="AD11" s="2"/>
      <c r="AE11" s="60" t="s">
        <v>463</v>
      </c>
      <c r="AF11" s="60">
        <v>3010</v>
      </c>
      <c r="AG11" s="4"/>
      <c r="AH11" s="49" t="s">
        <v>197</v>
      </c>
      <c r="AI11" s="47"/>
      <c r="AJ11" s="49" t="s">
        <v>42</v>
      </c>
      <c r="AK11" s="47"/>
      <c r="AL11" s="93">
        <v>41645</v>
      </c>
      <c r="AM11" s="91" t="s">
        <v>104</v>
      </c>
      <c r="AN11" s="92" t="s">
        <v>260</v>
      </c>
      <c r="AO11" s="47"/>
      <c r="AS11" s="47"/>
      <c r="AU11" s="47"/>
      <c r="AV11" s="40" t="s">
        <v>228</v>
      </c>
      <c r="AW11" s="47"/>
      <c r="AX11" s="40" t="s">
        <v>232</v>
      </c>
      <c r="AY11" s="47"/>
    </row>
    <row r="12" spans="1:51" s="40" customFormat="1" x14ac:dyDescent="0.25">
      <c r="A12" s="2"/>
      <c r="B12" s="2"/>
      <c r="C12" s="2"/>
      <c r="D12" s="81" t="s">
        <v>2</v>
      </c>
      <c r="E12" s="81" t="s">
        <v>67</v>
      </c>
      <c r="F12" s="81">
        <v>33</v>
      </c>
      <c r="G12" s="81" t="s">
        <v>211</v>
      </c>
      <c r="H12" s="81" t="s">
        <v>211</v>
      </c>
      <c r="I12" s="81" t="s">
        <v>211</v>
      </c>
      <c r="J12" s="81" t="s">
        <v>211</v>
      </c>
      <c r="K12" s="2"/>
      <c r="L12" s="67" t="s">
        <v>254</v>
      </c>
      <c r="M12" s="67" t="s">
        <v>255</v>
      </c>
      <c r="N12" s="67">
        <v>92</v>
      </c>
      <c r="O12" s="2"/>
      <c r="P12" s="2"/>
      <c r="Q12" s="2"/>
      <c r="R12" s="2"/>
      <c r="S12" s="276" t="s">
        <v>434</v>
      </c>
      <c r="T12" s="276" t="s">
        <v>435</v>
      </c>
      <c r="U12" s="2"/>
      <c r="V12" s="2" t="s">
        <v>322</v>
      </c>
      <c r="W12" s="70">
        <v>81001</v>
      </c>
      <c r="X12" s="2"/>
      <c r="Y12" s="60" t="s">
        <v>464</v>
      </c>
      <c r="Z12" s="60">
        <v>3011</v>
      </c>
      <c r="AA12" s="2"/>
      <c r="AB12" s="60" t="s">
        <v>0</v>
      </c>
      <c r="AC12" s="60" t="s">
        <v>112</v>
      </c>
      <c r="AD12" s="2"/>
      <c r="AE12" s="60" t="s">
        <v>216</v>
      </c>
      <c r="AF12" s="60" t="s">
        <v>259</v>
      </c>
      <c r="AG12" s="4"/>
      <c r="AH12" s="49" t="s">
        <v>196</v>
      </c>
      <c r="AI12" s="47"/>
      <c r="AJ12" s="49" t="s">
        <v>50</v>
      </c>
      <c r="AK12" s="47"/>
      <c r="AL12" s="90">
        <v>41646</v>
      </c>
      <c r="AM12" s="91" t="s">
        <v>104</v>
      </c>
      <c r="AN12" s="92" t="s">
        <v>260</v>
      </c>
      <c r="AO12" s="47"/>
      <c r="AS12" s="47"/>
      <c r="AU12" s="47"/>
      <c r="AV12" s="40" t="s">
        <v>227</v>
      </c>
      <c r="AW12" s="47"/>
      <c r="AY12" s="47"/>
    </row>
    <row r="13" spans="1:51" s="40" customFormat="1" x14ac:dyDescent="0.25">
      <c r="A13" s="2"/>
      <c r="B13" s="2"/>
      <c r="C13" s="2"/>
      <c r="D13" s="81" t="s">
        <v>96</v>
      </c>
      <c r="E13" s="81" t="s">
        <v>74</v>
      </c>
      <c r="F13" s="81">
        <v>34</v>
      </c>
      <c r="G13" s="81" t="s">
        <v>211</v>
      </c>
      <c r="H13" s="81" t="s">
        <v>211</v>
      </c>
      <c r="I13" s="81" t="s">
        <v>211</v>
      </c>
      <c r="J13" s="81" t="s">
        <v>211</v>
      </c>
      <c r="K13" s="2"/>
      <c r="L13" s="67" t="s">
        <v>184</v>
      </c>
      <c r="M13" s="67" t="s">
        <v>161</v>
      </c>
      <c r="N13" s="67">
        <v>87</v>
      </c>
      <c r="O13" s="2"/>
      <c r="P13" s="2"/>
      <c r="Q13" s="2"/>
      <c r="R13" s="2"/>
      <c r="S13" s="60" t="s">
        <v>172</v>
      </c>
      <c r="T13" s="60" t="s">
        <v>180</v>
      </c>
      <c r="U13" s="2"/>
      <c r="V13" s="2" t="s">
        <v>323</v>
      </c>
      <c r="W13" s="70">
        <v>89005</v>
      </c>
      <c r="X13" s="2"/>
      <c r="Y13" s="60" t="s">
        <v>458</v>
      </c>
      <c r="Z13" s="60">
        <v>1039</v>
      </c>
      <c r="AA13" s="2"/>
      <c r="AB13" s="60" t="s">
        <v>478</v>
      </c>
      <c r="AC13" s="60" t="s">
        <v>116</v>
      </c>
      <c r="AD13" s="2"/>
      <c r="AE13" s="276" t="s">
        <v>225</v>
      </c>
      <c r="AF13" s="276">
        <v>3034</v>
      </c>
      <c r="AG13" s="81"/>
      <c r="AH13" s="49" t="s">
        <v>28</v>
      </c>
      <c r="AI13" s="47"/>
      <c r="AJ13" s="4" t="s">
        <v>231</v>
      </c>
      <c r="AK13" s="47"/>
      <c r="AL13" s="93">
        <v>41647</v>
      </c>
      <c r="AM13" s="91" t="s">
        <v>104</v>
      </c>
      <c r="AN13" s="92" t="s">
        <v>260</v>
      </c>
      <c r="AO13" s="47"/>
      <c r="AR13" s="69"/>
      <c r="AS13" s="47"/>
      <c r="AU13" s="47"/>
      <c r="AV13" s="40" t="s">
        <v>41</v>
      </c>
      <c r="AW13" s="47"/>
      <c r="AY13" s="47"/>
    </row>
    <row r="14" spans="1:51" s="40" customFormat="1" x14ac:dyDescent="0.25">
      <c r="A14" s="2"/>
      <c r="B14" s="2"/>
      <c r="C14" s="2"/>
      <c r="D14" s="81" t="s">
        <v>97</v>
      </c>
      <c r="E14" s="81" t="s">
        <v>73</v>
      </c>
      <c r="F14" s="81">
        <v>35</v>
      </c>
      <c r="G14" s="81" t="s">
        <v>211</v>
      </c>
      <c r="H14" s="81" t="s">
        <v>211</v>
      </c>
      <c r="I14" s="81" t="s">
        <v>211</v>
      </c>
      <c r="J14" s="81" t="s">
        <v>211</v>
      </c>
      <c r="K14" s="2"/>
      <c r="L14" s="67" t="s">
        <v>163</v>
      </c>
      <c r="M14" s="67" t="s">
        <v>162</v>
      </c>
      <c r="N14" s="67">
        <v>88</v>
      </c>
      <c r="O14" s="2"/>
      <c r="P14" s="2"/>
      <c r="Q14" s="2"/>
      <c r="R14" s="2"/>
      <c r="S14" s="60" t="s">
        <v>273</v>
      </c>
      <c r="T14" s="60" t="s">
        <v>274</v>
      </c>
      <c r="U14" s="2"/>
      <c r="V14" s="2" t="s">
        <v>324</v>
      </c>
      <c r="W14" s="70" t="s">
        <v>237</v>
      </c>
      <c r="X14" s="2"/>
      <c r="Y14" s="60" t="s">
        <v>412</v>
      </c>
      <c r="Z14" s="60">
        <v>1028</v>
      </c>
      <c r="AA14" s="2"/>
      <c r="AB14" s="60" t="s">
        <v>439</v>
      </c>
      <c r="AC14" s="60" t="s">
        <v>119</v>
      </c>
      <c r="AD14" s="2"/>
      <c r="AE14" s="60" t="s">
        <v>475</v>
      </c>
      <c r="AF14" s="60">
        <v>3032</v>
      </c>
      <c r="AG14" s="81"/>
      <c r="AH14" s="49" t="s">
        <v>38</v>
      </c>
      <c r="AI14" s="47"/>
      <c r="AJ14" s="49" t="s">
        <v>43</v>
      </c>
      <c r="AK14" s="47"/>
      <c r="AL14" s="90">
        <v>41648</v>
      </c>
      <c r="AM14" s="91" t="s">
        <v>104</v>
      </c>
      <c r="AN14" s="92" t="s">
        <v>260</v>
      </c>
      <c r="AO14" s="47"/>
      <c r="AR14" s="69"/>
      <c r="AS14" s="47"/>
      <c r="AU14" s="47"/>
      <c r="AV14" s="40" t="s">
        <v>223</v>
      </c>
      <c r="AW14" s="47"/>
      <c r="AY14" s="47"/>
    </row>
    <row r="15" spans="1:51" s="40" customFormat="1" x14ac:dyDescent="0.25">
      <c r="A15" s="2"/>
      <c r="B15" s="2"/>
      <c r="C15" s="2"/>
      <c r="D15" s="81" t="s">
        <v>244</v>
      </c>
      <c r="E15" s="81" t="s">
        <v>246</v>
      </c>
      <c r="F15" s="81">
        <v>51</v>
      </c>
      <c r="G15" s="81" t="s">
        <v>211</v>
      </c>
      <c r="H15" s="81" t="s">
        <v>211</v>
      </c>
      <c r="I15" s="81" t="s">
        <v>211</v>
      </c>
      <c r="J15" s="81" t="s">
        <v>211</v>
      </c>
      <c r="K15" s="2"/>
      <c r="L15" s="67" t="s">
        <v>253</v>
      </c>
      <c r="M15" s="67" t="s">
        <v>148</v>
      </c>
      <c r="N15" s="67">
        <v>91</v>
      </c>
      <c r="O15" s="2"/>
      <c r="P15" s="2"/>
      <c r="Q15" s="2"/>
      <c r="R15" s="2"/>
      <c r="S15" s="2"/>
      <c r="T15" s="2"/>
      <c r="U15" s="2"/>
      <c r="V15" s="2"/>
      <c r="W15" s="2"/>
      <c r="X15" s="2"/>
      <c r="Y15" s="60" t="s">
        <v>139</v>
      </c>
      <c r="Z15" s="60" t="s">
        <v>127</v>
      </c>
      <c r="AA15" s="2"/>
      <c r="AB15" s="276" t="s">
        <v>456</v>
      </c>
      <c r="AC15" s="276">
        <v>1037</v>
      </c>
      <c r="AD15" s="2"/>
      <c r="AE15" s="60" t="s">
        <v>465</v>
      </c>
      <c r="AF15" s="60">
        <v>3013</v>
      </c>
      <c r="AG15" s="81"/>
      <c r="AH15" s="49" t="s">
        <v>30</v>
      </c>
      <c r="AI15" s="47"/>
      <c r="AJ15" s="4" t="s">
        <v>235</v>
      </c>
      <c r="AK15" s="47"/>
      <c r="AL15" s="93">
        <v>41649</v>
      </c>
      <c r="AM15" s="91" t="s">
        <v>104</v>
      </c>
      <c r="AN15" s="92" t="s">
        <v>260</v>
      </c>
      <c r="AO15" s="47"/>
      <c r="AR15" s="69"/>
      <c r="AS15" s="47"/>
      <c r="AU15" s="47"/>
      <c r="AV15" s="40" t="s">
        <v>224</v>
      </c>
      <c r="AW15" s="47"/>
      <c r="AY15" s="47"/>
    </row>
    <row r="16" spans="1:51" s="40" customFormat="1" x14ac:dyDescent="0.25">
      <c r="A16" s="2"/>
      <c r="B16" s="2"/>
      <c r="C16" s="2"/>
      <c r="D16" s="81" t="s">
        <v>7</v>
      </c>
      <c r="E16" s="81" t="s">
        <v>71</v>
      </c>
      <c r="F16" s="81">
        <v>36</v>
      </c>
      <c r="G16" s="81" t="s">
        <v>211</v>
      </c>
      <c r="H16" s="81" t="s">
        <v>211</v>
      </c>
      <c r="I16" s="81" t="s">
        <v>211</v>
      </c>
      <c r="J16" s="81" t="s">
        <v>211</v>
      </c>
      <c r="K16" s="2"/>
      <c r="L16" s="276" t="s">
        <v>256</v>
      </c>
      <c r="M16" s="277" t="s">
        <v>432</v>
      </c>
      <c r="N16" s="2">
        <v>99</v>
      </c>
      <c r="O16" s="2"/>
      <c r="P16" s="2"/>
      <c r="Q16" s="2"/>
      <c r="R16" s="2"/>
      <c r="S16" s="2"/>
      <c r="T16" s="2"/>
      <c r="U16" s="2"/>
      <c r="V16" s="2"/>
      <c r="W16" s="2"/>
      <c r="X16" s="2"/>
      <c r="Y16" s="60" t="s">
        <v>450</v>
      </c>
      <c r="Z16" s="60">
        <v>1030</v>
      </c>
      <c r="AA16" s="2"/>
      <c r="AB16" s="60" t="s">
        <v>110</v>
      </c>
      <c r="AC16" s="60" t="s">
        <v>125</v>
      </c>
      <c r="AD16" s="2"/>
      <c r="AE16" s="60" t="s">
        <v>461</v>
      </c>
      <c r="AF16" s="60">
        <v>3003</v>
      </c>
      <c r="AG16" s="4"/>
      <c r="AH16" s="49" t="s">
        <v>225</v>
      </c>
      <c r="AI16" s="47"/>
      <c r="AJ16" s="4" t="s">
        <v>239</v>
      </c>
      <c r="AK16" s="47"/>
      <c r="AL16" s="90">
        <v>41650</v>
      </c>
      <c r="AM16" s="91" t="s">
        <v>104</v>
      </c>
      <c r="AN16" s="92" t="s">
        <v>260</v>
      </c>
      <c r="AO16" s="47"/>
      <c r="AR16" s="69"/>
      <c r="AS16" s="47"/>
      <c r="AU16" s="47"/>
      <c r="AV16" s="40" t="s">
        <v>35</v>
      </c>
      <c r="AW16" s="47"/>
      <c r="AY16" s="47"/>
    </row>
    <row r="17" spans="1:51" s="40" customFormat="1" x14ac:dyDescent="0.25">
      <c r="A17" s="2"/>
      <c r="B17" s="2"/>
      <c r="C17" s="2"/>
      <c r="D17" s="275" t="s">
        <v>430</v>
      </c>
      <c r="E17" s="275" t="s">
        <v>431</v>
      </c>
      <c r="F17" s="275">
        <v>53</v>
      </c>
      <c r="G17" s="81" t="s">
        <v>211</v>
      </c>
      <c r="H17" s="81" t="s">
        <v>211</v>
      </c>
      <c r="I17" s="81" t="s">
        <v>211</v>
      </c>
      <c r="J17" s="81" t="s">
        <v>211</v>
      </c>
      <c r="K17" s="2"/>
      <c r="L17" s="67" t="s">
        <v>165</v>
      </c>
      <c r="M17" s="67" t="s">
        <v>164</v>
      </c>
      <c r="N17" s="67">
        <v>89</v>
      </c>
      <c r="O17" s="2"/>
      <c r="P17" s="2"/>
      <c r="Q17" s="2"/>
      <c r="R17" s="2"/>
      <c r="S17" s="2"/>
      <c r="T17" s="2"/>
      <c r="U17" s="2"/>
      <c r="V17" s="2"/>
      <c r="W17" s="2"/>
      <c r="X17" s="2"/>
      <c r="Y17" s="60" t="s">
        <v>0</v>
      </c>
      <c r="Z17" s="60" t="s">
        <v>112</v>
      </c>
      <c r="AA17" s="2"/>
      <c r="AB17" s="60" t="s">
        <v>454</v>
      </c>
      <c r="AC17" s="60">
        <v>1034</v>
      </c>
      <c r="AD17" s="2"/>
      <c r="AE17" s="60" t="s">
        <v>460</v>
      </c>
      <c r="AF17" s="60">
        <v>3001</v>
      </c>
      <c r="AG17" s="2"/>
      <c r="AH17" s="49" t="s">
        <v>226</v>
      </c>
      <c r="AI17" s="47"/>
      <c r="AJ17" s="49" t="s">
        <v>44</v>
      </c>
      <c r="AK17" s="47"/>
      <c r="AL17" s="93">
        <v>41651</v>
      </c>
      <c r="AM17" s="91" t="s">
        <v>104</v>
      </c>
      <c r="AN17" s="92" t="s">
        <v>260</v>
      </c>
      <c r="AO17" s="47"/>
      <c r="AR17" s="69"/>
      <c r="AS17" s="47"/>
      <c r="AU17" s="47"/>
      <c r="AV17" s="40" t="s">
        <v>36</v>
      </c>
      <c r="AW17" s="47"/>
      <c r="AY17" s="47"/>
    </row>
    <row r="18" spans="1:51" s="40" customFormat="1" x14ac:dyDescent="0.25">
      <c r="A18" s="2"/>
      <c r="B18" s="2"/>
      <c r="C18" s="2"/>
      <c r="D18" s="81" t="s">
        <v>141</v>
      </c>
      <c r="E18" s="81" t="s">
        <v>145</v>
      </c>
      <c r="F18" s="81">
        <v>49</v>
      </c>
      <c r="G18" s="81" t="s">
        <v>211</v>
      </c>
      <c r="H18" s="81" t="s">
        <v>211</v>
      </c>
      <c r="I18" s="81" t="s">
        <v>211</v>
      </c>
      <c r="J18" s="81" t="s">
        <v>211</v>
      </c>
      <c r="K18" s="2"/>
      <c r="L18" s="67" t="s">
        <v>167</v>
      </c>
      <c r="M18" s="67" t="s">
        <v>166</v>
      </c>
      <c r="N18" s="67">
        <v>90</v>
      </c>
      <c r="O18" s="2"/>
      <c r="P18" s="2"/>
      <c r="Q18" s="2"/>
      <c r="R18" s="2"/>
      <c r="S18" s="2"/>
      <c r="T18" s="2"/>
      <c r="U18" s="2"/>
      <c r="V18" s="2"/>
      <c r="W18" s="2"/>
      <c r="X18" s="2"/>
      <c r="Y18" s="60" t="s">
        <v>478</v>
      </c>
      <c r="Z18" s="60" t="s">
        <v>116</v>
      </c>
      <c r="AA18" s="2"/>
      <c r="AB18" s="60" t="s">
        <v>453</v>
      </c>
      <c r="AC18" s="61">
        <v>1033</v>
      </c>
      <c r="AD18" s="2"/>
      <c r="AE18" s="60" t="s">
        <v>95</v>
      </c>
      <c r="AF18" s="60" t="s">
        <v>277</v>
      </c>
      <c r="AG18" s="2"/>
      <c r="AH18" s="49" t="s">
        <v>31</v>
      </c>
      <c r="AI18" s="47"/>
      <c r="AJ18" s="49" t="s">
        <v>45</v>
      </c>
      <c r="AK18" s="47"/>
      <c r="AL18" s="90">
        <v>41652</v>
      </c>
      <c r="AM18" s="91" t="s">
        <v>104</v>
      </c>
      <c r="AN18" s="92" t="s">
        <v>260</v>
      </c>
      <c r="AO18" s="47"/>
      <c r="AS18" s="47"/>
      <c r="AU18" s="47"/>
      <c r="AW18" s="47"/>
      <c r="AY18" s="47"/>
    </row>
    <row r="19" spans="1:51" s="40" customFormat="1" x14ac:dyDescent="0.25">
      <c r="A19" s="2"/>
      <c r="B19" s="2"/>
      <c r="C19" s="2"/>
      <c r="D19" s="81" t="s">
        <v>10</v>
      </c>
      <c r="E19" s="81" t="s">
        <v>75</v>
      </c>
      <c r="F19" s="81">
        <v>42</v>
      </c>
      <c r="G19" s="81" t="s">
        <v>211</v>
      </c>
      <c r="H19" s="81" t="s">
        <v>211</v>
      </c>
      <c r="I19" s="81" t="s">
        <v>211</v>
      </c>
      <c r="J19" s="81" t="s">
        <v>211</v>
      </c>
      <c r="K19" s="2"/>
      <c r="L19" s="2"/>
      <c r="M19" s="2"/>
      <c r="N19" s="2"/>
      <c r="O19" s="2"/>
      <c r="P19" s="2"/>
      <c r="Q19" s="2"/>
      <c r="R19" s="2"/>
      <c r="S19" s="2"/>
      <c r="T19" s="2"/>
      <c r="U19" s="2"/>
      <c r="V19" s="2"/>
      <c r="W19" s="2"/>
      <c r="X19" s="2"/>
      <c r="Y19" s="60" t="s">
        <v>439</v>
      </c>
      <c r="Z19" s="60" t="s">
        <v>119</v>
      </c>
      <c r="AA19" s="2"/>
      <c r="AB19" s="60" t="s">
        <v>457</v>
      </c>
      <c r="AC19" s="60">
        <v>1038</v>
      </c>
      <c r="AD19" s="2"/>
      <c r="AE19" s="276" t="s">
        <v>221</v>
      </c>
      <c r="AF19" s="276">
        <v>3024</v>
      </c>
      <c r="AG19" s="2"/>
      <c r="AH19" s="49" t="s">
        <v>228</v>
      </c>
      <c r="AI19" s="47"/>
      <c r="AJ19" s="49" t="s">
        <v>46</v>
      </c>
      <c r="AK19" s="47"/>
      <c r="AL19" s="93">
        <v>41653</v>
      </c>
      <c r="AM19" s="91" t="s">
        <v>104</v>
      </c>
      <c r="AN19" s="92" t="s">
        <v>260</v>
      </c>
      <c r="AO19" s="47"/>
      <c r="AS19" s="47"/>
      <c r="AU19" s="47"/>
      <c r="AW19" s="47"/>
      <c r="AY19" s="47"/>
    </row>
    <row r="20" spans="1:51" s="40" customFormat="1" x14ac:dyDescent="0.25">
      <c r="A20" s="2"/>
      <c r="B20" s="2"/>
      <c r="C20" s="2"/>
      <c r="D20" s="81" t="s">
        <v>329</v>
      </c>
      <c r="E20" s="81" t="s">
        <v>148</v>
      </c>
      <c r="F20" s="81">
        <v>48</v>
      </c>
      <c r="G20" s="81" t="s">
        <v>211</v>
      </c>
      <c r="H20" s="81" t="s">
        <v>211</v>
      </c>
      <c r="I20" s="81" t="s">
        <v>211</v>
      </c>
      <c r="J20" s="81" t="s">
        <v>211</v>
      </c>
      <c r="K20" s="2"/>
      <c r="L20" s="2"/>
      <c r="M20" s="2"/>
      <c r="N20" s="2"/>
      <c r="O20" s="2"/>
      <c r="P20" s="2"/>
      <c r="Q20" s="2"/>
      <c r="R20" s="2"/>
      <c r="S20" s="2"/>
      <c r="T20" s="2"/>
      <c r="U20" s="2"/>
      <c r="V20" s="2"/>
      <c r="W20" s="2"/>
      <c r="X20" s="2"/>
      <c r="Y20" s="60" t="s">
        <v>474</v>
      </c>
      <c r="Z20" s="60">
        <v>3031</v>
      </c>
      <c r="AA20" s="2"/>
      <c r="AB20" s="60" t="s">
        <v>109</v>
      </c>
      <c r="AC20" s="60" t="s">
        <v>123</v>
      </c>
      <c r="AD20" s="2"/>
      <c r="AE20" s="60" t="s">
        <v>468</v>
      </c>
      <c r="AF20" s="60">
        <v>3021</v>
      </c>
      <c r="AG20" s="2"/>
      <c r="AH20" s="49" t="s">
        <v>33</v>
      </c>
      <c r="AI20" s="47"/>
      <c r="AJ20" s="4" t="s">
        <v>202</v>
      </c>
      <c r="AK20" s="47"/>
      <c r="AL20" s="90">
        <v>41654</v>
      </c>
      <c r="AM20" s="91" t="s">
        <v>104</v>
      </c>
      <c r="AN20" s="92" t="s">
        <v>260</v>
      </c>
      <c r="AO20" s="47"/>
      <c r="AS20" s="47"/>
      <c r="AU20" s="47"/>
      <c r="AW20" s="47"/>
      <c r="AY20" s="47"/>
    </row>
    <row r="21" spans="1:51" s="40" customFormat="1" x14ac:dyDescent="0.25">
      <c r="A21" s="2"/>
      <c r="B21" s="2"/>
      <c r="C21" s="2"/>
      <c r="D21" s="81" t="s">
        <v>143</v>
      </c>
      <c r="E21" s="81" t="s">
        <v>100</v>
      </c>
      <c r="F21" s="81">
        <v>45</v>
      </c>
      <c r="G21" s="81" t="s">
        <v>211</v>
      </c>
      <c r="H21" s="81" t="s">
        <v>211</v>
      </c>
      <c r="I21" s="81" t="s">
        <v>211</v>
      </c>
      <c r="J21" s="81" t="s">
        <v>211</v>
      </c>
      <c r="K21" s="2"/>
      <c r="L21" s="2"/>
      <c r="M21" s="2"/>
      <c r="N21" s="2"/>
      <c r="O21" s="2"/>
      <c r="P21" s="2"/>
      <c r="Q21" s="2"/>
      <c r="R21" s="2"/>
      <c r="S21" s="2"/>
      <c r="T21" s="2"/>
      <c r="U21" s="2"/>
      <c r="V21" s="2"/>
      <c r="W21" s="2"/>
      <c r="X21" s="2"/>
      <c r="Y21" s="276" t="s">
        <v>456</v>
      </c>
      <c r="Z21" s="276">
        <v>1037</v>
      </c>
      <c r="AA21" s="2"/>
      <c r="AB21" s="276" t="s">
        <v>444</v>
      </c>
      <c r="AC21" s="276" t="s">
        <v>129</v>
      </c>
      <c r="AD21" s="2"/>
      <c r="AE21" s="60" t="s">
        <v>94</v>
      </c>
      <c r="AF21" s="60">
        <v>3006</v>
      </c>
      <c r="AG21" s="2"/>
      <c r="AH21" s="49" t="s">
        <v>195</v>
      </c>
      <c r="AI21" s="47"/>
      <c r="AJ21" s="49" t="s">
        <v>51</v>
      </c>
      <c r="AK21" s="47"/>
      <c r="AL21" s="93">
        <v>41655</v>
      </c>
      <c r="AM21" s="91" t="s">
        <v>104</v>
      </c>
      <c r="AN21" s="92" t="s">
        <v>260</v>
      </c>
      <c r="AO21" s="47"/>
      <c r="AS21" s="47"/>
      <c r="AU21" s="47"/>
      <c r="AW21" s="47"/>
      <c r="AY21" s="47"/>
    </row>
    <row r="22" spans="1:51" s="40" customFormat="1" x14ac:dyDescent="0.25">
      <c r="A22" s="2"/>
      <c r="B22" s="2"/>
      <c r="C22" s="2"/>
      <c r="D22" s="81" t="s">
        <v>5</v>
      </c>
      <c r="E22" s="81" t="s">
        <v>69</v>
      </c>
      <c r="F22" s="81">
        <v>37</v>
      </c>
      <c r="G22" s="81" t="s">
        <v>211</v>
      </c>
      <c r="H22" s="81" t="s">
        <v>211</v>
      </c>
      <c r="I22" s="81" t="s">
        <v>211</v>
      </c>
      <c r="J22" s="81" t="s">
        <v>211</v>
      </c>
      <c r="K22" s="2"/>
      <c r="L22" s="2"/>
      <c r="M22" s="2"/>
      <c r="N22" s="2"/>
      <c r="O22" s="2"/>
      <c r="P22" s="2"/>
      <c r="Q22" s="2"/>
      <c r="R22" s="2"/>
      <c r="S22" s="2"/>
      <c r="T22" s="2"/>
      <c r="U22" s="2"/>
      <c r="V22" s="2"/>
      <c r="W22" s="2"/>
      <c r="X22" s="2"/>
      <c r="Y22" s="60" t="s">
        <v>463</v>
      </c>
      <c r="Z22" s="60">
        <v>3010</v>
      </c>
      <c r="AA22" s="2"/>
      <c r="AB22" s="60" t="s">
        <v>445</v>
      </c>
      <c r="AC22" s="60" t="s">
        <v>130</v>
      </c>
      <c r="AD22" s="2"/>
      <c r="AE22" s="60" t="s">
        <v>93</v>
      </c>
      <c r="AF22" s="60">
        <v>3005</v>
      </c>
      <c r="AG22" s="2"/>
      <c r="AH22" s="49" t="s">
        <v>32</v>
      </c>
      <c r="AI22" s="47"/>
      <c r="AJ22" s="4" t="s">
        <v>234</v>
      </c>
      <c r="AK22" s="47"/>
      <c r="AL22" s="90">
        <v>41656</v>
      </c>
      <c r="AM22" s="91" t="s">
        <v>104</v>
      </c>
      <c r="AN22" s="92" t="s">
        <v>260</v>
      </c>
      <c r="AO22" s="47"/>
      <c r="AS22" s="47"/>
      <c r="AU22" s="47"/>
      <c r="AW22" s="47"/>
      <c r="AY22" s="47"/>
    </row>
    <row r="23" spans="1:51" s="40" customFormat="1" x14ac:dyDescent="0.25">
      <c r="A23" s="2"/>
      <c r="B23" s="2"/>
      <c r="C23" s="2"/>
      <c r="D23" s="81" t="s">
        <v>8</v>
      </c>
      <c r="E23" s="81" t="s">
        <v>72</v>
      </c>
      <c r="F23" s="81">
        <v>38</v>
      </c>
      <c r="G23" s="81" t="s">
        <v>211</v>
      </c>
      <c r="H23" s="81" t="s">
        <v>211</v>
      </c>
      <c r="I23" s="81" t="s">
        <v>211</v>
      </c>
      <c r="J23" s="81" t="s">
        <v>211</v>
      </c>
      <c r="K23" s="2"/>
      <c r="L23" s="2"/>
      <c r="M23" s="2"/>
      <c r="N23" s="2"/>
      <c r="O23" s="2"/>
      <c r="P23" s="2"/>
      <c r="Q23" s="2"/>
      <c r="R23" s="2"/>
      <c r="S23" s="2"/>
      <c r="T23" s="2"/>
      <c r="U23" s="2"/>
      <c r="V23" s="2"/>
      <c r="W23" s="2"/>
      <c r="X23" s="2"/>
      <c r="Y23" s="60" t="s">
        <v>110</v>
      </c>
      <c r="Z23" s="60" t="s">
        <v>125</v>
      </c>
      <c r="AA23" s="2"/>
      <c r="AB23" s="60" t="s">
        <v>438</v>
      </c>
      <c r="AC23" s="60" t="s">
        <v>118</v>
      </c>
      <c r="AD23" s="2"/>
      <c r="AE23" s="60" t="s">
        <v>92</v>
      </c>
      <c r="AF23" s="61">
        <v>3004</v>
      </c>
      <c r="AG23" s="2"/>
      <c r="AH23" s="49" t="s">
        <v>227</v>
      </c>
      <c r="AI23" s="47"/>
      <c r="AJ23" s="49" t="s">
        <v>47</v>
      </c>
      <c r="AK23" s="47"/>
      <c r="AL23" s="93">
        <v>41657</v>
      </c>
      <c r="AM23" s="91" t="s">
        <v>104</v>
      </c>
      <c r="AN23" s="92" t="s">
        <v>260</v>
      </c>
      <c r="AO23" s="47"/>
      <c r="AS23" s="47"/>
      <c r="AU23" s="47"/>
      <c r="AW23" s="47"/>
      <c r="AY23" s="47"/>
    </row>
    <row r="24" spans="1:51" s="40" customFormat="1" x14ac:dyDescent="0.25">
      <c r="A24" s="2"/>
      <c r="B24" s="2"/>
      <c r="C24" s="2"/>
      <c r="D24" s="81" t="s">
        <v>6</v>
      </c>
      <c r="E24" s="81" t="s">
        <v>70</v>
      </c>
      <c r="F24" s="81">
        <v>39</v>
      </c>
      <c r="G24" s="81" t="s">
        <v>211</v>
      </c>
      <c r="H24" s="81" t="s">
        <v>211</v>
      </c>
      <c r="I24" s="81" t="s">
        <v>211</v>
      </c>
      <c r="J24" s="81" t="s">
        <v>211</v>
      </c>
      <c r="K24" s="2"/>
      <c r="L24" s="2"/>
      <c r="M24" s="2"/>
      <c r="N24" s="2"/>
      <c r="O24" s="2"/>
      <c r="P24" s="2"/>
      <c r="Q24" s="2"/>
      <c r="R24" s="2"/>
      <c r="S24" s="2"/>
      <c r="T24" s="2"/>
      <c r="U24" s="2"/>
      <c r="V24" s="2"/>
      <c r="W24" s="2"/>
      <c r="X24" s="2"/>
      <c r="Y24" s="60" t="s">
        <v>454</v>
      </c>
      <c r="Z24" s="60">
        <v>1034</v>
      </c>
      <c r="AA24" s="2"/>
      <c r="AB24" s="60" t="s">
        <v>446</v>
      </c>
      <c r="AC24" s="60" t="s">
        <v>131</v>
      </c>
      <c r="AD24" s="2"/>
      <c r="AE24" s="60" t="s">
        <v>471</v>
      </c>
      <c r="AF24" s="60">
        <v>3028</v>
      </c>
      <c r="AG24" s="2"/>
      <c r="AH24" s="49" t="s">
        <v>29</v>
      </c>
      <c r="AI24" s="47"/>
      <c r="AJ24" s="4" t="s">
        <v>223</v>
      </c>
      <c r="AK24" s="47"/>
      <c r="AL24" s="90">
        <v>41658</v>
      </c>
      <c r="AM24" s="91" t="s">
        <v>104</v>
      </c>
      <c r="AN24" s="92" t="s">
        <v>260</v>
      </c>
      <c r="AO24" s="47"/>
      <c r="AS24" s="47"/>
      <c r="AU24" s="47"/>
      <c r="AW24" s="47"/>
      <c r="AY24" s="47"/>
    </row>
    <row r="25" spans="1:51" s="40" customFormat="1" x14ac:dyDescent="0.25">
      <c r="A25" s="2"/>
      <c r="B25" s="2"/>
      <c r="C25" s="2"/>
      <c r="D25" s="81" t="s">
        <v>330</v>
      </c>
      <c r="E25" s="81" t="s">
        <v>247</v>
      </c>
      <c r="F25" s="81">
        <v>52</v>
      </c>
      <c r="G25" s="81" t="s">
        <v>211</v>
      </c>
      <c r="H25" s="81" t="s">
        <v>211</v>
      </c>
      <c r="I25" s="81" t="s">
        <v>211</v>
      </c>
      <c r="J25" s="81" t="s">
        <v>211</v>
      </c>
      <c r="K25" s="2"/>
      <c r="L25" s="2"/>
      <c r="M25" s="2"/>
      <c r="N25" s="2"/>
      <c r="O25" s="2"/>
      <c r="P25" s="2"/>
      <c r="Q25" s="2"/>
      <c r="R25" s="2"/>
      <c r="S25" s="2"/>
      <c r="T25" s="2"/>
      <c r="U25" s="2"/>
      <c r="V25" s="2"/>
      <c r="W25" s="2"/>
      <c r="X25" s="2"/>
      <c r="Y25" s="60" t="s">
        <v>453</v>
      </c>
      <c r="Z25" s="61">
        <v>1033</v>
      </c>
      <c r="AA25" s="2"/>
      <c r="AB25" s="60" t="s">
        <v>452</v>
      </c>
      <c r="AC25" s="60">
        <v>1032</v>
      </c>
      <c r="AD25" s="2"/>
      <c r="AE25" s="60" t="s">
        <v>476</v>
      </c>
      <c r="AF25" s="60">
        <v>3035</v>
      </c>
      <c r="AG25" s="2"/>
      <c r="AH25" s="49" t="s">
        <v>40</v>
      </c>
      <c r="AI25" s="47"/>
      <c r="AJ25" s="4" t="s">
        <v>232</v>
      </c>
      <c r="AK25" s="47"/>
      <c r="AL25" s="93">
        <v>41659</v>
      </c>
      <c r="AM25" s="91" t="s">
        <v>104</v>
      </c>
      <c r="AN25" s="92" t="s">
        <v>260</v>
      </c>
      <c r="AO25" s="47"/>
      <c r="AS25" s="47"/>
      <c r="AU25" s="47"/>
      <c r="AW25" s="47"/>
      <c r="AY25" s="47"/>
    </row>
    <row r="26" spans="1:51" s="40" customFormat="1" x14ac:dyDescent="0.25">
      <c r="A26" s="2"/>
      <c r="B26" s="2"/>
      <c r="C26" s="2"/>
      <c r="D26" s="81" t="s">
        <v>1</v>
      </c>
      <c r="E26" s="81" t="s">
        <v>66</v>
      </c>
      <c r="F26" s="81">
        <v>40</v>
      </c>
      <c r="G26" s="81" t="s">
        <v>211</v>
      </c>
      <c r="H26" s="81" t="s">
        <v>211</v>
      </c>
      <c r="I26" s="81" t="s">
        <v>211</v>
      </c>
      <c r="J26" s="81" t="s">
        <v>211</v>
      </c>
      <c r="K26" s="2"/>
      <c r="L26" s="2"/>
      <c r="M26" s="2"/>
      <c r="N26" s="2"/>
      <c r="O26" s="2"/>
      <c r="P26" s="2"/>
      <c r="Q26" s="2"/>
      <c r="R26" s="2"/>
      <c r="S26" s="2"/>
      <c r="T26" s="2"/>
      <c r="U26" s="2"/>
      <c r="V26" s="2"/>
      <c r="W26" s="2"/>
      <c r="X26" s="2"/>
      <c r="Y26" s="60" t="s">
        <v>216</v>
      </c>
      <c r="Z26" s="60" t="s">
        <v>259</v>
      </c>
      <c r="AA26" s="2"/>
      <c r="AB26" s="60" t="s">
        <v>436</v>
      </c>
      <c r="AC26" s="60" t="s">
        <v>115</v>
      </c>
      <c r="AD26" s="2"/>
      <c r="AE26" s="60" t="s">
        <v>477</v>
      </c>
      <c r="AF26" s="60">
        <v>3036</v>
      </c>
      <c r="AG26" s="2"/>
      <c r="AH26" s="49" t="s">
        <v>41</v>
      </c>
      <c r="AI26" s="47"/>
      <c r="AJ26" s="49" t="s">
        <v>12</v>
      </c>
      <c r="AK26" s="47"/>
      <c r="AL26" s="90">
        <v>41660</v>
      </c>
      <c r="AM26" s="91" t="s">
        <v>104</v>
      </c>
      <c r="AN26" s="92" t="s">
        <v>260</v>
      </c>
      <c r="AO26" s="47"/>
      <c r="AS26" s="47"/>
      <c r="AU26" s="47"/>
      <c r="AW26" s="47"/>
      <c r="AY26" s="47"/>
    </row>
    <row r="27" spans="1:51" s="40" customFormat="1" x14ac:dyDescent="0.25">
      <c r="A27" s="2"/>
      <c r="B27" s="2"/>
      <c r="C27" s="2"/>
      <c r="D27" s="81" t="s">
        <v>11</v>
      </c>
      <c r="E27" s="81" t="s">
        <v>76</v>
      </c>
      <c r="F27" s="81">
        <v>43</v>
      </c>
      <c r="G27" s="81" t="s">
        <v>211</v>
      </c>
      <c r="H27" s="81" t="s">
        <v>211</v>
      </c>
      <c r="I27" s="81" t="s">
        <v>211</v>
      </c>
      <c r="J27" s="81" t="s">
        <v>211</v>
      </c>
      <c r="K27" s="2"/>
      <c r="L27" s="2"/>
      <c r="M27" s="2"/>
      <c r="N27" s="2"/>
      <c r="O27" s="2"/>
      <c r="P27" s="2"/>
      <c r="Q27" s="2"/>
      <c r="R27" s="2"/>
      <c r="S27" s="2"/>
      <c r="T27" s="2"/>
      <c r="U27" s="2"/>
      <c r="V27" s="2"/>
      <c r="W27" s="2"/>
      <c r="X27" s="2"/>
      <c r="Y27" s="60" t="s">
        <v>457</v>
      </c>
      <c r="Z27" s="60">
        <v>1038</v>
      </c>
      <c r="AA27" s="2"/>
      <c r="AB27" s="60" t="s">
        <v>188</v>
      </c>
      <c r="AC27" s="60" t="s">
        <v>114</v>
      </c>
      <c r="AD27" s="2"/>
      <c r="AE27" s="276" t="s">
        <v>462</v>
      </c>
      <c r="AF27" s="276">
        <v>3008</v>
      </c>
      <c r="AG27" s="2"/>
      <c r="AH27" s="49" t="s">
        <v>193</v>
      </c>
      <c r="AI27" s="47"/>
      <c r="AJ27" s="49" t="s">
        <v>54</v>
      </c>
      <c r="AK27" s="47"/>
      <c r="AL27" s="93">
        <v>41661</v>
      </c>
      <c r="AM27" s="91" t="s">
        <v>104</v>
      </c>
      <c r="AN27" s="92" t="s">
        <v>260</v>
      </c>
      <c r="AO27" s="47"/>
      <c r="AS27" s="47"/>
      <c r="AU27" s="47"/>
      <c r="AW27" s="47"/>
      <c r="AY27" s="47"/>
    </row>
    <row r="28" spans="1:51" s="40" customFormat="1" x14ac:dyDescent="0.25">
      <c r="A28" s="2"/>
      <c r="B28" s="2"/>
      <c r="C28" s="2"/>
      <c r="D28" s="81" t="s">
        <v>9</v>
      </c>
      <c r="E28" s="81" t="s">
        <v>99</v>
      </c>
      <c r="F28" s="81">
        <v>41</v>
      </c>
      <c r="G28" s="81" t="s">
        <v>211</v>
      </c>
      <c r="H28" s="81" t="s">
        <v>211</v>
      </c>
      <c r="I28" s="81" t="s">
        <v>211</v>
      </c>
      <c r="J28" s="81" t="s">
        <v>211</v>
      </c>
      <c r="K28" s="2"/>
      <c r="L28" s="2"/>
      <c r="M28" s="2"/>
      <c r="N28" s="2"/>
      <c r="O28" s="2"/>
      <c r="P28" s="2"/>
      <c r="Q28" s="2"/>
      <c r="R28" s="2"/>
      <c r="S28" s="2"/>
      <c r="T28" s="2"/>
      <c r="U28" s="2"/>
      <c r="V28" s="2"/>
      <c r="W28" s="2"/>
      <c r="X28" s="2"/>
      <c r="Y28" s="60" t="s">
        <v>109</v>
      </c>
      <c r="Z28" s="60" t="s">
        <v>123</v>
      </c>
      <c r="AA28" s="2"/>
      <c r="AB28" s="60" t="s">
        <v>459</v>
      </c>
      <c r="AC28" s="60">
        <v>1040</v>
      </c>
      <c r="AD28" s="2"/>
      <c r="AE28" s="60" t="s">
        <v>420</v>
      </c>
      <c r="AF28" s="60">
        <v>3026</v>
      </c>
      <c r="AG28" s="2"/>
      <c r="AH28" s="49" t="s">
        <v>194</v>
      </c>
      <c r="AI28" s="47"/>
      <c r="AJ28" s="49" t="s">
        <v>52</v>
      </c>
      <c r="AK28" s="47"/>
      <c r="AL28" s="90">
        <v>41662</v>
      </c>
      <c r="AM28" s="91" t="s">
        <v>104</v>
      </c>
      <c r="AN28" s="92" t="s">
        <v>260</v>
      </c>
      <c r="AO28" s="47"/>
      <c r="AS28" s="47"/>
      <c r="AU28" s="47"/>
      <c r="AW28" s="47"/>
      <c r="AY28" s="47"/>
    </row>
    <row r="29" spans="1:51" s="40" customFormat="1" x14ac:dyDescent="0.25">
      <c r="A29" s="2"/>
      <c r="B29" s="2"/>
      <c r="C29" s="2"/>
      <c r="D29" s="2"/>
      <c r="E29" s="2"/>
      <c r="F29" s="2"/>
      <c r="G29" s="2"/>
      <c r="H29" s="2"/>
      <c r="I29" s="2"/>
      <c r="J29" s="2"/>
      <c r="K29" s="2"/>
      <c r="L29" s="2"/>
      <c r="M29" s="2"/>
      <c r="N29" s="2"/>
      <c r="O29" s="2"/>
      <c r="P29" s="2"/>
      <c r="Q29" s="2"/>
      <c r="R29" s="2"/>
      <c r="S29" s="2"/>
      <c r="T29" s="2"/>
      <c r="U29" s="2"/>
      <c r="V29" s="2"/>
      <c r="W29" s="2"/>
      <c r="X29" s="2"/>
      <c r="Y29" s="60" t="s">
        <v>419</v>
      </c>
      <c r="Z29" s="60">
        <v>2009</v>
      </c>
      <c r="AA29" s="2"/>
      <c r="AB29" s="60" t="s">
        <v>215</v>
      </c>
      <c r="AC29" s="60">
        <v>1025</v>
      </c>
      <c r="AD29" s="2"/>
      <c r="AE29" s="60" t="s">
        <v>469</v>
      </c>
      <c r="AF29" s="60">
        <v>3025</v>
      </c>
      <c r="AG29" s="2"/>
      <c r="AH29" s="49" t="s">
        <v>223</v>
      </c>
      <c r="AI29" s="47"/>
      <c r="AK29" s="47"/>
      <c r="AL29" s="93">
        <v>41663</v>
      </c>
      <c r="AM29" s="91" t="s">
        <v>104</v>
      </c>
      <c r="AN29" s="92" t="s">
        <v>260</v>
      </c>
      <c r="AO29" s="47"/>
      <c r="AS29" s="47"/>
      <c r="AU29" s="47"/>
      <c r="AV29" s="3"/>
      <c r="AW29" s="47"/>
      <c r="AY29" s="47"/>
    </row>
    <row r="30" spans="1:51" s="40" customFormat="1" x14ac:dyDescent="0.25">
      <c r="A30" s="2"/>
      <c r="B30" s="2"/>
      <c r="C30" s="2"/>
      <c r="D30" s="2"/>
      <c r="E30" s="2"/>
      <c r="F30" s="2"/>
      <c r="G30" s="2"/>
      <c r="H30" s="2"/>
      <c r="I30" s="2"/>
      <c r="J30" s="2"/>
      <c r="K30" s="2"/>
      <c r="L30" s="2"/>
      <c r="M30" s="2"/>
      <c r="N30" s="2"/>
      <c r="O30" s="2"/>
      <c r="P30" s="2"/>
      <c r="Q30" s="2"/>
      <c r="R30" s="2"/>
      <c r="S30" s="2"/>
      <c r="T30" s="2"/>
      <c r="U30" s="2"/>
      <c r="V30" s="2"/>
      <c r="W30" s="2"/>
      <c r="X30" s="2"/>
      <c r="Y30" s="276" t="s">
        <v>444</v>
      </c>
      <c r="Z30" s="276" t="s">
        <v>129</v>
      </c>
      <c r="AA30" s="2"/>
      <c r="AB30" s="60" t="s">
        <v>106</v>
      </c>
      <c r="AC30" s="60">
        <v>2106</v>
      </c>
      <c r="AD30" s="2"/>
      <c r="AE30" s="60" t="s">
        <v>473</v>
      </c>
      <c r="AF30" s="61">
        <v>3030</v>
      </c>
      <c r="AG30" s="2"/>
      <c r="AH30" s="49" t="s">
        <v>224</v>
      </c>
      <c r="AI30" s="47"/>
      <c r="AJ30" s="68"/>
      <c r="AK30" s="47"/>
      <c r="AL30" s="90">
        <v>41664</v>
      </c>
      <c r="AM30" s="91" t="s">
        <v>104</v>
      </c>
      <c r="AN30" s="92" t="s">
        <v>260</v>
      </c>
      <c r="AO30" s="47"/>
      <c r="AS30" s="47"/>
      <c r="AU30" s="47"/>
      <c r="AV30" s="3"/>
      <c r="AW30" s="47"/>
      <c r="AY30" s="47"/>
    </row>
    <row r="31" spans="1:51" s="40" customFormat="1" x14ac:dyDescent="0.25">
      <c r="A31" s="2"/>
      <c r="B31" s="2"/>
      <c r="C31" s="2"/>
      <c r="D31" s="3"/>
      <c r="E31" s="3"/>
      <c r="F31" s="3"/>
      <c r="G31" s="3"/>
      <c r="H31" s="3"/>
      <c r="I31" s="3"/>
      <c r="J31" s="3"/>
      <c r="K31" s="2"/>
      <c r="L31" s="2"/>
      <c r="M31" s="2"/>
      <c r="N31" s="2"/>
      <c r="O31" s="2"/>
      <c r="P31" s="2"/>
      <c r="Q31" s="2"/>
      <c r="R31" s="2"/>
      <c r="S31" s="2"/>
      <c r="T31" s="2"/>
      <c r="U31" s="2"/>
      <c r="V31" s="2"/>
      <c r="W31" s="2"/>
      <c r="X31" s="2"/>
      <c r="Y31" s="60" t="s">
        <v>445</v>
      </c>
      <c r="Z31" s="60" t="s">
        <v>130</v>
      </c>
      <c r="AA31" s="2"/>
      <c r="AB31" s="60" t="s">
        <v>189</v>
      </c>
      <c r="AC31" s="60" t="s">
        <v>191</v>
      </c>
      <c r="AD31" s="2"/>
      <c r="AE31" s="60" t="s">
        <v>467</v>
      </c>
      <c r="AF31" s="60">
        <v>3023</v>
      </c>
      <c r="AG31" s="2"/>
      <c r="AH31" s="49" t="s">
        <v>35</v>
      </c>
      <c r="AI31" s="47"/>
      <c r="AJ31" s="68"/>
      <c r="AK31" s="47"/>
      <c r="AL31" s="93">
        <v>41665</v>
      </c>
      <c r="AM31" s="91" t="s">
        <v>104</v>
      </c>
      <c r="AN31" s="92" t="s">
        <v>260</v>
      </c>
      <c r="AO31" s="47"/>
      <c r="AS31" s="47"/>
      <c r="AU31" s="47"/>
      <c r="AV31" s="3"/>
      <c r="AW31" s="47"/>
      <c r="AY31" s="47"/>
    </row>
    <row r="32" spans="1:51" s="40" customFormat="1" x14ac:dyDescent="0.25">
      <c r="A32" s="2"/>
      <c r="B32" s="2"/>
      <c r="C32" s="2"/>
      <c r="D32" s="3"/>
      <c r="E32" s="3"/>
      <c r="F32" s="3"/>
      <c r="G32" s="3"/>
      <c r="H32" s="3"/>
      <c r="I32" s="3"/>
      <c r="J32" s="3"/>
      <c r="K32" s="2"/>
      <c r="L32" s="2"/>
      <c r="M32" s="2"/>
      <c r="N32" s="2"/>
      <c r="O32" s="2"/>
      <c r="P32" s="2"/>
      <c r="Q32" s="2"/>
      <c r="R32" s="2"/>
      <c r="S32" s="2"/>
      <c r="T32" s="2"/>
      <c r="U32" s="2"/>
      <c r="V32" s="2"/>
      <c r="W32" s="2"/>
      <c r="X32" s="2"/>
      <c r="Y32" s="276" t="s">
        <v>225</v>
      </c>
      <c r="Z32" s="276">
        <v>3034</v>
      </c>
      <c r="AA32" s="2"/>
      <c r="AB32" s="60" t="s">
        <v>451</v>
      </c>
      <c r="AC32" s="60">
        <v>1031</v>
      </c>
      <c r="AD32" s="2"/>
      <c r="AE32" s="3"/>
      <c r="AF32" s="3"/>
      <c r="AG32" s="2"/>
      <c r="AH32" s="49" t="s">
        <v>36</v>
      </c>
      <c r="AI32" s="47"/>
      <c r="AJ32" s="68"/>
      <c r="AK32" s="47"/>
      <c r="AL32" s="90">
        <v>41666</v>
      </c>
      <c r="AM32" s="91" t="s">
        <v>104</v>
      </c>
      <c r="AN32" s="92" t="s">
        <v>260</v>
      </c>
      <c r="AO32" s="47"/>
      <c r="AS32" s="47"/>
      <c r="AU32" s="47"/>
      <c r="AV32" s="3"/>
      <c r="AW32" s="47"/>
      <c r="AY32" s="47"/>
    </row>
    <row r="33" spans="1:51" s="40" customFormat="1" x14ac:dyDescent="0.25">
      <c r="A33" s="2"/>
      <c r="B33" s="2"/>
      <c r="C33" s="2"/>
      <c r="D33" s="3"/>
      <c r="E33" s="3"/>
      <c r="F33" s="3"/>
      <c r="G33" s="3"/>
      <c r="H33" s="3"/>
      <c r="I33" s="3"/>
      <c r="J33" s="3"/>
      <c r="K33" s="2"/>
      <c r="L33" s="2"/>
      <c r="M33" s="2"/>
      <c r="N33" s="2"/>
      <c r="O33" s="2"/>
      <c r="P33" s="2"/>
      <c r="Q33" s="2"/>
      <c r="R33" s="2"/>
      <c r="S33" s="2"/>
      <c r="T33" s="2"/>
      <c r="U33" s="2"/>
      <c r="V33" s="2"/>
      <c r="W33" s="2"/>
      <c r="X33" s="2"/>
      <c r="Y33" s="60" t="s">
        <v>438</v>
      </c>
      <c r="Z33" s="60" t="s">
        <v>118</v>
      </c>
      <c r="AA33" s="2"/>
      <c r="AB33" s="60" t="s">
        <v>447</v>
      </c>
      <c r="AC33" s="60" t="s">
        <v>132</v>
      </c>
      <c r="AD33" s="2"/>
      <c r="AE33" s="2"/>
      <c r="AF33" s="2"/>
      <c r="AG33" s="2"/>
      <c r="AH33" s="49" t="s">
        <v>27</v>
      </c>
      <c r="AI33" s="68"/>
      <c r="AJ33" s="68"/>
      <c r="AK33" s="68"/>
      <c r="AL33" s="93">
        <v>41667</v>
      </c>
      <c r="AM33" s="91" t="s">
        <v>104</v>
      </c>
      <c r="AN33" s="92" t="s">
        <v>260</v>
      </c>
      <c r="AO33" s="68"/>
      <c r="AS33" s="68"/>
      <c r="AU33" s="68"/>
      <c r="AV33" s="3"/>
      <c r="AW33" s="68"/>
      <c r="AY33" s="68"/>
    </row>
    <row r="34" spans="1:51" s="40" customFormat="1" x14ac:dyDescent="0.25">
      <c r="A34" s="2"/>
      <c r="B34" s="2"/>
      <c r="C34" s="2"/>
      <c r="D34" s="3"/>
      <c r="E34" s="3"/>
      <c r="F34" s="3"/>
      <c r="G34" s="3"/>
      <c r="H34" s="3"/>
      <c r="I34" s="3"/>
      <c r="J34" s="3"/>
      <c r="K34" s="2"/>
      <c r="L34" s="2"/>
      <c r="M34" s="2"/>
      <c r="N34" s="2"/>
      <c r="O34" s="2"/>
      <c r="P34" s="2"/>
      <c r="Q34" s="2"/>
      <c r="R34" s="2"/>
      <c r="S34" s="2"/>
      <c r="T34" s="2"/>
      <c r="U34" s="2"/>
      <c r="V34" s="2"/>
      <c r="W34" s="2"/>
      <c r="X34" s="2"/>
      <c r="Y34" s="60" t="s">
        <v>446</v>
      </c>
      <c r="Z34" s="60" t="s">
        <v>131</v>
      </c>
      <c r="AA34" s="2"/>
      <c r="AB34" s="60" t="s">
        <v>193</v>
      </c>
      <c r="AC34" s="61">
        <v>1024</v>
      </c>
      <c r="AD34" s="2"/>
      <c r="AE34" s="2"/>
      <c r="AF34" s="2"/>
      <c r="AG34" s="2"/>
      <c r="AH34" s="49" t="s">
        <v>355</v>
      </c>
      <c r="AI34" s="68"/>
      <c r="AJ34" s="68"/>
      <c r="AK34" s="68"/>
      <c r="AL34" s="90">
        <v>41668</v>
      </c>
      <c r="AM34" s="91" t="s">
        <v>104</v>
      </c>
      <c r="AN34" s="92" t="s">
        <v>260</v>
      </c>
      <c r="AO34" s="68"/>
      <c r="AS34" s="68"/>
      <c r="AU34" s="68"/>
      <c r="AV34" s="3"/>
      <c r="AW34" s="68"/>
      <c r="AY34" s="68"/>
    </row>
    <row r="35" spans="1:51" s="40" customFormat="1" x14ac:dyDescent="0.25">
      <c r="A35" s="2"/>
      <c r="B35" s="2"/>
      <c r="C35" s="2"/>
      <c r="D35" s="3"/>
      <c r="E35" s="3"/>
      <c r="F35" s="3"/>
      <c r="G35" s="3"/>
      <c r="H35" s="3"/>
      <c r="I35" s="3"/>
      <c r="J35" s="3"/>
      <c r="K35" s="2"/>
      <c r="L35" s="2"/>
      <c r="M35" s="2"/>
      <c r="N35" s="2"/>
      <c r="O35" s="2"/>
      <c r="P35" s="2"/>
      <c r="Q35" s="2"/>
      <c r="R35" s="2"/>
      <c r="S35" s="2"/>
      <c r="T35" s="2"/>
      <c r="U35" s="2"/>
      <c r="V35" s="2"/>
      <c r="W35" s="2"/>
      <c r="X35" s="2"/>
      <c r="Y35" s="60" t="s">
        <v>452</v>
      </c>
      <c r="Z35" s="60">
        <v>1032</v>
      </c>
      <c r="AA35" s="2"/>
      <c r="AB35" s="60" t="s">
        <v>194</v>
      </c>
      <c r="AC35" s="60">
        <v>1026</v>
      </c>
      <c r="AD35" s="2"/>
      <c r="AE35" s="2"/>
      <c r="AF35" s="2"/>
      <c r="AG35" s="2"/>
      <c r="AI35" s="68"/>
      <c r="AJ35" s="68"/>
      <c r="AK35" s="68"/>
      <c r="AL35" s="93">
        <v>41669</v>
      </c>
      <c r="AM35" s="91" t="s">
        <v>104</v>
      </c>
      <c r="AN35" s="92" t="s">
        <v>260</v>
      </c>
      <c r="AO35" s="68"/>
      <c r="AS35" s="68"/>
      <c r="AU35" s="68"/>
      <c r="AW35" s="68"/>
      <c r="AX35" s="3"/>
      <c r="AY35" s="68"/>
    </row>
    <row r="36" spans="1:51" s="40" customFormat="1" x14ac:dyDescent="0.25">
      <c r="A36" s="2"/>
      <c r="B36" s="2"/>
      <c r="C36" s="2"/>
      <c r="D36" s="3"/>
      <c r="E36" s="3"/>
      <c r="F36" s="3"/>
      <c r="G36" s="3"/>
      <c r="H36" s="3"/>
      <c r="I36" s="3"/>
      <c r="J36" s="3"/>
      <c r="K36" s="2"/>
      <c r="L36" s="2"/>
      <c r="M36" s="2"/>
      <c r="N36" s="2"/>
      <c r="O36" s="2"/>
      <c r="P36" s="2"/>
      <c r="Q36" s="2"/>
      <c r="R36" s="2"/>
      <c r="S36" s="2"/>
      <c r="T36" s="2"/>
      <c r="U36" s="2"/>
      <c r="V36" s="2"/>
      <c r="W36" s="2"/>
      <c r="X36" s="2"/>
      <c r="Y36" s="60" t="s">
        <v>475</v>
      </c>
      <c r="Z36" s="60">
        <v>3032</v>
      </c>
      <c r="AA36" s="2"/>
      <c r="AB36" s="60" t="s">
        <v>441</v>
      </c>
      <c r="AC36" s="60" t="s">
        <v>121</v>
      </c>
      <c r="AD36" s="2"/>
      <c r="AE36" s="2"/>
      <c r="AF36" s="2"/>
      <c r="AG36" s="2"/>
      <c r="AH36" s="49"/>
      <c r="AI36" s="68"/>
      <c r="AJ36" s="68"/>
      <c r="AK36" s="68"/>
      <c r="AL36" s="90">
        <v>41670</v>
      </c>
      <c r="AM36" s="91" t="s">
        <v>104</v>
      </c>
      <c r="AN36" s="92" t="s">
        <v>260</v>
      </c>
      <c r="AO36" s="68"/>
      <c r="AS36" s="68"/>
      <c r="AU36" s="68"/>
      <c r="AW36" s="68"/>
      <c r="AX36" s="3"/>
      <c r="AY36" s="68"/>
    </row>
    <row r="37" spans="1:51" s="40" customFormat="1" x14ac:dyDescent="0.25">
      <c r="A37" s="2"/>
      <c r="B37" s="2"/>
      <c r="C37" s="2"/>
      <c r="D37" s="2"/>
      <c r="E37" s="2"/>
      <c r="F37" s="2"/>
      <c r="G37" s="2"/>
      <c r="H37" s="2"/>
      <c r="I37" s="2"/>
      <c r="J37" s="2"/>
      <c r="K37" s="2"/>
      <c r="L37" s="2"/>
      <c r="M37" s="2"/>
      <c r="N37" s="2"/>
      <c r="O37" s="2"/>
      <c r="P37" s="2"/>
      <c r="Q37" s="2"/>
      <c r="R37" s="2"/>
      <c r="S37" s="2"/>
      <c r="T37" s="2"/>
      <c r="U37" s="2"/>
      <c r="V37" s="2"/>
      <c r="W37" s="2"/>
      <c r="X37" s="2"/>
      <c r="Y37" s="60" t="s">
        <v>465</v>
      </c>
      <c r="Z37" s="60">
        <v>3013</v>
      </c>
      <c r="AA37" s="2"/>
      <c r="AB37" s="60" t="s">
        <v>138</v>
      </c>
      <c r="AC37" s="60" t="s">
        <v>122</v>
      </c>
      <c r="AD37" s="2"/>
      <c r="AE37" s="2"/>
      <c r="AF37" s="2"/>
      <c r="AG37" s="3"/>
      <c r="AH37" s="49"/>
      <c r="AI37" s="68"/>
      <c r="AJ37" s="68"/>
      <c r="AK37" s="68"/>
      <c r="AL37" s="93">
        <v>41671</v>
      </c>
      <c r="AM37" s="91" t="s">
        <v>104</v>
      </c>
      <c r="AN37" s="92" t="s">
        <v>261</v>
      </c>
      <c r="AO37" s="68"/>
      <c r="AS37" s="68"/>
      <c r="AU37" s="68"/>
      <c r="AW37" s="68"/>
      <c r="AX37" s="3"/>
      <c r="AY37" s="68"/>
    </row>
    <row r="38" spans="1:51" s="40" customFormat="1" x14ac:dyDescent="0.25">
      <c r="A38" s="3"/>
      <c r="B38" s="3"/>
      <c r="C38" s="3"/>
      <c r="D38" s="2"/>
      <c r="E38" s="2"/>
      <c r="F38" s="2"/>
      <c r="G38" s="2"/>
      <c r="H38" s="2"/>
      <c r="I38" s="2"/>
      <c r="J38" s="2"/>
      <c r="K38" s="3"/>
      <c r="L38" s="3"/>
      <c r="M38" s="3"/>
      <c r="N38" s="3"/>
      <c r="O38" s="3"/>
      <c r="P38" s="3"/>
      <c r="Q38" s="3"/>
      <c r="R38" s="3"/>
      <c r="S38" s="3"/>
      <c r="T38" s="3"/>
      <c r="U38" s="3"/>
      <c r="V38" s="3"/>
      <c r="W38" s="3"/>
      <c r="X38" s="3"/>
      <c r="Y38" s="60" t="s">
        <v>461</v>
      </c>
      <c r="Z38" s="60">
        <v>3003</v>
      </c>
      <c r="AA38" s="3"/>
      <c r="AB38" s="60" t="s">
        <v>105</v>
      </c>
      <c r="AC38" s="60" t="s">
        <v>113</v>
      </c>
      <c r="AD38" s="3"/>
      <c r="AE38" s="2"/>
      <c r="AF38" s="2"/>
      <c r="AG38" s="3"/>
      <c r="AH38" s="49"/>
      <c r="AI38" s="68"/>
      <c r="AJ38" s="68"/>
      <c r="AK38" s="68"/>
      <c r="AL38" s="90">
        <v>41672</v>
      </c>
      <c r="AM38" s="91" t="s">
        <v>104</v>
      </c>
      <c r="AN38" s="92" t="s">
        <v>261</v>
      </c>
      <c r="AO38" s="68"/>
      <c r="AS38" s="68"/>
      <c r="AU38" s="68"/>
      <c r="AW38" s="68"/>
      <c r="AX38" s="3"/>
      <c r="AY38" s="68"/>
    </row>
    <row r="39" spans="1:51" s="40" customFormat="1" x14ac:dyDescent="0.25">
      <c r="A39" s="3"/>
      <c r="B39" s="3"/>
      <c r="C39" s="3"/>
      <c r="D39" s="2"/>
      <c r="E39" s="2"/>
      <c r="F39" s="2"/>
      <c r="G39" s="2"/>
      <c r="H39" s="2"/>
      <c r="I39" s="2"/>
      <c r="J39" s="2"/>
      <c r="K39" s="3"/>
      <c r="L39" s="3"/>
      <c r="M39" s="3"/>
      <c r="N39" s="3"/>
      <c r="O39" s="3"/>
      <c r="P39" s="3"/>
      <c r="Q39" s="3"/>
      <c r="R39" s="3"/>
      <c r="S39" s="3"/>
      <c r="T39" s="3"/>
      <c r="U39" s="3"/>
      <c r="V39" s="3"/>
      <c r="W39" s="3"/>
      <c r="X39" s="3"/>
      <c r="Y39" s="60" t="s">
        <v>460</v>
      </c>
      <c r="Z39" s="60">
        <v>3001</v>
      </c>
      <c r="AA39" s="3"/>
      <c r="AB39" s="60" t="s">
        <v>443</v>
      </c>
      <c r="AC39" s="61" t="s">
        <v>126</v>
      </c>
      <c r="AD39" s="3"/>
      <c r="AE39" s="2"/>
      <c r="AF39" s="2"/>
      <c r="AG39" s="3"/>
      <c r="AH39" s="49"/>
      <c r="AI39" s="68"/>
      <c r="AJ39" s="68"/>
      <c r="AK39" s="68"/>
      <c r="AL39" s="93">
        <v>41673</v>
      </c>
      <c r="AM39" s="91" t="s">
        <v>104</v>
      </c>
      <c r="AN39" s="92" t="s">
        <v>261</v>
      </c>
      <c r="AO39" s="68"/>
      <c r="AS39" s="68"/>
      <c r="AU39" s="68"/>
      <c r="AW39" s="68"/>
      <c r="AX39" s="3"/>
      <c r="AY39" s="68"/>
    </row>
    <row r="40" spans="1:51" s="40" customFormat="1" x14ac:dyDescent="0.25">
      <c r="A40" s="3"/>
      <c r="B40" s="3"/>
      <c r="C40" s="3"/>
      <c r="D40" s="2"/>
      <c r="E40" s="2"/>
      <c r="F40" s="2"/>
      <c r="G40" s="2"/>
      <c r="H40" s="2"/>
      <c r="I40" s="2"/>
      <c r="J40" s="2"/>
      <c r="K40" s="3"/>
      <c r="L40" s="3"/>
      <c r="M40" s="3"/>
      <c r="N40" s="3"/>
      <c r="O40" s="3"/>
      <c r="P40" s="3"/>
      <c r="Q40" s="3"/>
      <c r="R40" s="3"/>
      <c r="S40" s="3"/>
      <c r="T40" s="3"/>
      <c r="U40" s="3"/>
      <c r="V40" s="3"/>
      <c r="W40" s="3"/>
      <c r="X40" s="3"/>
      <c r="Y40" s="60" t="s">
        <v>436</v>
      </c>
      <c r="Z40" s="60" t="s">
        <v>115</v>
      </c>
      <c r="AA40" s="3"/>
      <c r="AB40" s="60" t="s">
        <v>442</v>
      </c>
      <c r="AC40" s="60" t="s">
        <v>124</v>
      </c>
      <c r="AD40" s="3"/>
      <c r="AE40" s="2"/>
      <c r="AF40" s="2"/>
      <c r="AG40" s="3"/>
      <c r="AH40" s="49"/>
      <c r="AI40" s="68"/>
      <c r="AJ40" s="68"/>
      <c r="AK40" s="68"/>
      <c r="AL40" s="90">
        <v>41674</v>
      </c>
      <c r="AM40" s="91" t="s">
        <v>104</v>
      </c>
      <c r="AN40" s="92" t="s">
        <v>261</v>
      </c>
      <c r="AO40" s="68"/>
      <c r="AS40" s="68"/>
      <c r="AU40" s="68"/>
      <c r="AW40" s="68"/>
      <c r="AX40" s="3"/>
      <c r="AY40" s="68"/>
    </row>
    <row r="41" spans="1:51" s="40" customFormat="1" x14ac:dyDescent="0.25">
      <c r="A41" s="3"/>
      <c r="B41" s="3"/>
      <c r="C41" s="3"/>
      <c r="D41" s="2"/>
      <c r="E41" s="2"/>
      <c r="F41" s="2"/>
      <c r="G41" s="2"/>
      <c r="H41" s="2"/>
      <c r="I41" s="2"/>
      <c r="J41" s="2"/>
      <c r="K41" s="3"/>
      <c r="L41" s="3"/>
      <c r="M41" s="3"/>
      <c r="N41" s="3"/>
      <c r="O41" s="3"/>
      <c r="P41" s="3"/>
      <c r="Q41" s="3"/>
      <c r="R41" s="3"/>
      <c r="S41" s="3"/>
      <c r="T41" s="3"/>
      <c r="U41" s="3"/>
      <c r="V41" s="3"/>
      <c r="W41" s="3"/>
      <c r="X41" s="3"/>
      <c r="Y41" s="60" t="s">
        <v>188</v>
      </c>
      <c r="Z41" s="60" t="s">
        <v>114</v>
      </c>
      <c r="AA41" s="3"/>
      <c r="AB41" s="60" t="s">
        <v>455</v>
      </c>
      <c r="AC41" s="60">
        <v>1036</v>
      </c>
      <c r="AD41" s="3"/>
      <c r="AE41" s="2"/>
      <c r="AF41" s="2"/>
      <c r="AG41" s="3"/>
      <c r="AH41" s="49"/>
      <c r="AI41" s="68"/>
      <c r="AJ41" s="68"/>
      <c r="AK41" s="68"/>
      <c r="AL41" s="93">
        <v>41675</v>
      </c>
      <c r="AM41" s="91" t="s">
        <v>104</v>
      </c>
      <c r="AN41" s="92" t="s">
        <v>261</v>
      </c>
      <c r="AO41" s="68"/>
      <c r="AR41" s="3"/>
      <c r="AS41" s="68"/>
      <c r="AU41" s="68"/>
      <c r="AW41" s="68"/>
      <c r="AY41" s="68"/>
    </row>
    <row r="42" spans="1:51" s="3" customFormat="1" x14ac:dyDescent="0.25">
      <c r="D42" s="2"/>
      <c r="E42" s="2"/>
      <c r="F42" s="2"/>
      <c r="G42" s="2"/>
      <c r="H42" s="2"/>
      <c r="I42" s="2"/>
      <c r="J42" s="2"/>
      <c r="Y42" s="60" t="s">
        <v>459</v>
      </c>
      <c r="Z42" s="60">
        <v>1040</v>
      </c>
      <c r="AB42" s="276" t="s">
        <v>238</v>
      </c>
      <c r="AC42" s="276">
        <v>1027</v>
      </c>
      <c r="AE42" s="2"/>
      <c r="AF42" s="2"/>
      <c r="AH42" s="49"/>
      <c r="AI42" s="68"/>
      <c r="AJ42" s="68"/>
      <c r="AK42" s="68"/>
      <c r="AL42" s="90">
        <v>41676</v>
      </c>
      <c r="AM42" s="91" t="s">
        <v>104</v>
      </c>
      <c r="AN42" s="92" t="s">
        <v>261</v>
      </c>
      <c r="AO42" s="68"/>
      <c r="AS42" s="68"/>
      <c r="AU42" s="68"/>
      <c r="AV42" s="40"/>
      <c r="AW42" s="68"/>
      <c r="AX42" s="40"/>
      <c r="AY42" s="68"/>
    </row>
    <row r="43" spans="1:51" s="3" customFormat="1" x14ac:dyDescent="0.25">
      <c r="D43" s="2"/>
      <c r="E43" s="2"/>
      <c r="F43" s="2"/>
      <c r="G43" s="2"/>
      <c r="H43" s="2"/>
      <c r="I43" s="2"/>
      <c r="J43" s="2"/>
      <c r="Y43" s="60" t="s">
        <v>215</v>
      </c>
      <c r="Z43" s="60">
        <v>1025</v>
      </c>
      <c r="AB43" s="60" t="s">
        <v>437</v>
      </c>
      <c r="AC43" s="61" t="s">
        <v>117</v>
      </c>
      <c r="AE43" s="2"/>
      <c r="AF43" s="2"/>
      <c r="AG43" s="2"/>
      <c r="AH43" s="68"/>
      <c r="AI43" s="68"/>
      <c r="AJ43" s="68"/>
      <c r="AK43" s="68"/>
      <c r="AL43" s="93">
        <v>41677</v>
      </c>
      <c r="AM43" s="91" t="s">
        <v>104</v>
      </c>
      <c r="AN43" s="92" t="s">
        <v>261</v>
      </c>
      <c r="AO43" s="68"/>
      <c r="AS43" s="68"/>
      <c r="AU43" s="68"/>
      <c r="AV43" s="40"/>
      <c r="AW43" s="68"/>
      <c r="AX43" s="40"/>
      <c r="AY43" s="68"/>
    </row>
    <row r="44" spans="1:51" s="3" customFormat="1" x14ac:dyDescent="0.25">
      <c r="A44" s="2"/>
      <c r="B44" s="2"/>
      <c r="C44" s="2"/>
      <c r="D44" s="2"/>
      <c r="E44" s="2"/>
      <c r="F44" s="2"/>
      <c r="G44" s="2"/>
      <c r="H44" s="2"/>
      <c r="I44" s="2"/>
      <c r="J44" s="2"/>
      <c r="K44" s="2"/>
      <c r="L44" s="2"/>
      <c r="M44" s="2"/>
      <c r="N44" s="2"/>
      <c r="O44" s="2"/>
      <c r="P44" s="2"/>
      <c r="Q44" s="2"/>
      <c r="R44" s="2"/>
      <c r="S44" s="2"/>
      <c r="T44" s="2"/>
      <c r="U44" s="2"/>
      <c r="V44" s="2"/>
      <c r="W44" s="2"/>
      <c r="X44" s="2"/>
      <c r="Y44" s="60" t="s">
        <v>95</v>
      </c>
      <c r="Z44" s="60" t="s">
        <v>277</v>
      </c>
      <c r="AA44" s="2"/>
      <c r="AB44" s="276" t="s">
        <v>440</v>
      </c>
      <c r="AC44" s="276" t="s">
        <v>120</v>
      </c>
      <c r="AD44" s="2"/>
      <c r="AE44" s="2"/>
      <c r="AF44" s="2"/>
      <c r="AG44" s="2"/>
      <c r="AH44" s="68"/>
      <c r="AI44" s="68"/>
      <c r="AJ44" s="68"/>
      <c r="AK44" s="68"/>
      <c r="AL44" s="90">
        <v>41678</v>
      </c>
      <c r="AM44" s="91" t="s">
        <v>104</v>
      </c>
      <c r="AN44" s="92" t="s">
        <v>261</v>
      </c>
      <c r="AO44" s="68"/>
      <c r="AS44" s="68"/>
      <c r="AU44" s="68"/>
      <c r="AV44" s="40"/>
      <c r="AW44" s="68"/>
      <c r="AX44" s="40"/>
      <c r="AY44" s="68"/>
    </row>
    <row r="45" spans="1:51" s="3" customFormat="1" x14ac:dyDescent="0.25">
      <c r="A45" s="2"/>
      <c r="B45" s="2"/>
      <c r="C45" s="2"/>
      <c r="D45" s="2"/>
      <c r="E45" s="2"/>
      <c r="F45" s="2"/>
      <c r="G45" s="2"/>
      <c r="H45" s="2"/>
      <c r="I45" s="2"/>
      <c r="J45" s="2"/>
      <c r="K45" s="2"/>
      <c r="L45" s="2"/>
      <c r="M45" s="2"/>
      <c r="N45" s="2"/>
      <c r="O45" s="2"/>
      <c r="P45" s="2"/>
      <c r="Q45" s="2"/>
      <c r="R45" s="2"/>
      <c r="S45" s="2"/>
      <c r="T45" s="2"/>
      <c r="U45" s="2"/>
      <c r="V45" s="2"/>
      <c r="W45" s="2"/>
      <c r="X45" s="2"/>
      <c r="Y45" s="276" t="s">
        <v>221</v>
      </c>
      <c r="Z45" s="276">
        <v>3024</v>
      </c>
      <c r="AA45" s="2"/>
      <c r="AB45" s="60" t="s">
        <v>448</v>
      </c>
      <c r="AC45" s="60" t="s">
        <v>192</v>
      </c>
      <c r="AD45" s="2"/>
      <c r="AE45" s="2"/>
      <c r="AF45" s="2"/>
      <c r="AG45" s="2"/>
      <c r="AH45" s="68"/>
      <c r="AI45" s="68"/>
      <c r="AJ45" s="68"/>
      <c r="AK45" s="68"/>
      <c r="AL45" s="93">
        <v>41679</v>
      </c>
      <c r="AM45" s="91" t="s">
        <v>104</v>
      </c>
      <c r="AN45" s="92" t="s">
        <v>261</v>
      </c>
      <c r="AO45" s="68"/>
      <c r="AS45" s="68"/>
      <c r="AU45" s="68"/>
      <c r="AV45" s="40"/>
      <c r="AW45" s="68"/>
      <c r="AX45" s="40"/>
      <c r="AY45" s="68"/>
    </row>
    <row r="46" spans="1:51" s="3" customFormat="1" x14ac:dyDescent="0.25">
      <c r="A46" s="2"/>
      <c r="B46" s="2"/>
      <c r="C46" s="2"/>
      <c r="D46" s="2"/>
      <c r="E46" s="2"/>
      <c r="F46" s="2"/>
      <c r="G46" s="2"/>
      <c r="H46" s="2"/>
      <c r="I46" s="2"/>
      <c r="J46" s="2"/>
      <c r="K46" s="2"/>
      <c r="L46" s="2"/>
      <c r="M46" s="2"/>
      <c r="N46" s="2"/>
      <c r="O46" s="2"/>
      <c r="P46" s="2"/>
      <c r="Q46" s="2"/>
      <c r="R46" s="2"/>
      <c r="S46" s="2"/>
      <c r="T46" s="2"/>
      <c r="U46" s="2"/>
      <c r="V46" s="2"/>
      <c r="W46" s="2"/>
      <c r="X46" s="2"/>
      <c r="Y46" s="60" t="s">
        <v>468</v>
      </c>
      <c r="Z46" s="60">
        <v>3021</v>
      </c>
      <c r="AA46" s="2"/>
      <c r="AB46" s="2"/>
      <c r="AC46" s="2"/>
      <c r="AD46" s="2"/>
      <c r="AE46" s="2"/>
      <c r="AF46" s="2"/>
      <c r="AG46" s="2"/>
      <c r="AH46" s="68"/>
      <c r="AI46" s="68"/>
      <c r="AJ46" s="68"/>
      <c r="AK46" s="68"/>
      <c r="AL46" s="90">
        <v>41680</v>
      </c>
      <c r="AM46" s="91" t="s">
        <v>104</v>
      </c>
      <c r="AN46" s="92" t="s">
        <v>261</v>
      </c>
      <c r="AO46" s="68"/>
      <c r="AS46" s="68"/>
      <c r="AU46" s="68"/>
      <c r="AV46" s="40"/>
      <c r="AW46" s="68"/>
      <c r="AX46" s="40"/>
      <c r="AY46" s="68"/>
    </row>
    <row r="47" spans="1:51" s="3" customFormat="1" x14ac:dyDescent="0.25">
      <c r="A47" s="2"/>
      <c r="B47" s="2"/>
      <c r="C47" s="2"/>
      <c r="D47" s="2"/>
      <c r="E47" s="2"/>
      <c r="F47" s="2"/>
      <c r="G47" s="2"/>
      <c r="H47" s="2"/>
      <c r="I47" s="2"/>
      <c r="J47" s="2"/>
      <c r="K47" s="2"/>
      <c r="L47" s="2"/>
      <c r="M47" s="2"/>
      <c r="N47" s="2"/>
      <c r="O47" s="2"/>
      <c r="P47" s="2"/>
      <c r="Q47" s="2"/>
      <c r="R47" s="2"/>
      <c r="S47" s="2"/>
      <c r="T47" s="2"/>
      <c r="U47" s="2"/>
      <c r="V47" s="2"/>
      <c r="W47" s="2"/>
      <c r="X47" s="2"/>
      <c r="Y47" s="60" t="s">
        <v>94</v>
      </c>
      <c r="Z47" s="60">
        <v>3006</v>
      </c>
      <c r="AA47" s="2"/>
      <c r="AB47" s="2"/>
      <c r="AC47" s="2"/>
      <c r="AD47" s="2"/>
      <c r="AE47" s="2"/>
      <c r="AF47" s="2"/>
      <c r="AG47" s="2"/>
      <c r="AH47" s="68"/>
      <c r="AI47" s="68"/>
      <c r="AJ47" s="68"/>
      <c r="AK47" s="68"/>
      <c r="AL47" s="93">
        <v>41681</v>
      </c>
      <c r="AM47" s="91" t="s">
        <v>104</v>
      </c>
      <c r="AN47" s="92" t="s">
        <v>261</v>
      </c>
      <c r="AO47" s="68"/>
      <c r="AR47" s="40"/>
      <c r="AS47" s="68"/>
      <c r="AU47" s="68"/>
      <c r="AV47" s="40"/>
      <c r="AW47" s="68"/>
      <c r="AX47" s="40"/>
      <c r="AY47" s="68"/>
    </row>
    <row r="48" spans="1:51" s="40" customFormat="1" x14ac:dyDescent="0.25">
      <c r="A48" s="2"/>
      <c r="B48" s="2"/>
      <c r="C48" s="2"/>
      <c r="D48" s="2"/>
      <c r="E48" s="2"/>
      <c r="F48" s="2"/>
      <c r="G48" s="2"/>
      <c r="H48" s="2"/>
      <c r="I48" s="2"/>
      <c r="J48" s="2"/>
      <c r="K48" s="2"/>
      <c r="L48" s="2"/>
      <c r="M48" s="2"/>
      <c r="N48" s="2"/>
      <c r="O48" s="2"/>
      <c r="P48" s="2"/>
      <c r="Q48" s="2"/>
      <c r="R48" s="2"/>
      <c r="S48" s="2"/>
      <c r="T48" s="2"/>
      <c r="U48" s="2"/>
      <c r="V48" s="2"/>
      <c r="W48" s="2"/>
      <c r="X48" s="2"/>
      <c r="Y48" s="60" t="s">
        <v>93</v>
      </c>
      <c r="Z48" s="60">
        <v>3005</v>
      </c>
      <c r="AA48" s="2"/>
      <c r="AB48" s="2"/>
      <c r="AC48" s="2"/>
      <c r="AD48" s="2"/>
      <c r="AE48" s="2"/>
      <c r="AF48" s="2"/>
      <c r="AG48" s="2"/>
      <c r="AH48" s="68"/>
      <c r="AI48" s="68"/>
      <c r="AJ48" s="68"/>
      <c r="AK48" s="68"/>
      <c r="AL48" s="90">
        <v>41682</v>
      </c>
      <c r="AM48" s="91" t="s">
        <v>104</v>
      </c>
      <c r="AN48" s="92" t="s">
        <v>261</v>
      </c>
      <c r="AO48" s="68"/>
      <c r="AS48" s="68"/>
      <c r="AU48" s="68"/>
      <c r="AW48" s="68"/>
      <c r="AY48" s="68"/>
    </row>
    <row r="49" spans="1:51" s="40" customFormat="1" x14ac:dyDescent="0.25">
      <c r="A49" s="2"/>
      <c r="B49" s="2"/>
      <c r="C49" s="2"/>
      <c r="D49" s="2"/>
      <c r="E49" s="2"/>
      <c r="F49" s="2"/>
      <c r="G49" s="2"/>
      <c r="H49" s="2"/>
      <c r="I49" s="2"/>
      <c r="J49" s="2"/>
      <c r="K49" s="2"/>
      <c r="L49" s="2"/>
      <c r="M49" s="2"/>
      <c r="N49" s="2"/>
      <c r="O49" s="2"/>
      <c r="P49" s="2"/>
      <c r="Q49" s="2"/>
      <c r="R49" s="2"/>
      <c r="S49" s="2"/>
      <c r="T49" s="2"/>
      <c r="U49" s="2"/>
      <c r="V49" s="2"/>
      <c r="W49" s="2"/>
      <c r="X49" s="2"/>
      <c r="Y49" s="60" t="s">
        <v>92</v>
      </c>
      <c r="Z49" s="61">
        <v>3004</v>
      </c>
      <c r="AA49" s="2"/>
      <c r="AB49" s="2"/>
      <c r="AC49" s="2"/>
      <c r="AD49" s="2"/>
      <c r="AE49" s="2"/>
      <c r="AF49" s="2"/>
      <c r="AG49" s="2"/>
      <c r="AH49" s="68"/>
      <c r="AI49" s="68"/>
      <c r="AJ49" s="68"/>
      <c r="AK49" s="68"/>
      <c r="AL49" s="93">
        <v>41683</v>
      </c>
      <c r="AM49" s="91" t="s">
        <v>104</v>
      </c>
      <c r="AN49" s="92" t="s">
        <v>261</v>
      </c>
      <c r="AO49" s="68"/>
      <c r="AS49" s="68"/>
      <c r="AU49" s="68"/>
      <c r="AW49" s="68"/>
      <c r="AY49" s="68"/>
    </row>
    <row r="50" spans="1:51" s="40" customFormat="1" x14ac:dyDescent="0.25">
      <c r="A50" s="2"/>
      <c r="B50" s="2"/>
      <c r="C50" s="2"/>
      <c r="D50" s="2"/>
      <c r="E50" s="2"/>
      <c r="F50" s="2"/>
      <c r="G50" s="2"/>
      <c r="H50" s="2"/>
      <c r="I50" s="2"/>
      <c r="J50" s="2"/>
      <c r="K50" s="2"/>
      <c r="L50" s="2"/>
      <c r="M50" s="2"/>
      <c r="N50" s="2"/>
      <c r="O50" s="2"/>
      <c r="P50" s="2"/>
      <c r="Q50" s="2"/>
      <c r="R50" s="2"/>
      <c r="S50" s="2"/>
      <c r="T50" s="2"/>
      <c r="U50" s="2"/>
      <c r="V50" s="2"/>
      <c r="W50" s="2"/>
      <c r="X50" s="2"/>
      <c r="Y50" s="60" t="s">
        <v>106</v>
      </c>
      <c r="Z50" s="60">
        <v>2106</v>
      </c>
      <c r="AA50" s="2"/>
      <c r="AB50" s="2"/>
      <c r="AC50" s="2"/>
      <c r="AD50" s="2"/>
      <c r="AE50" s="2"/>
      <c r="AF50" s="2"/>
      <c r="AG50" s="2"/>
      <c r="AH50" s="68"/>
      <c r="AI50" s="68"/>
      <c r="AJ50" s="68"/>
      <c r="AK50" s="68"/>
      <c r="AL50" s="90">
        <v>41684</v>
      </c>
      <c r="AM50" s="91" t="s">
        <v>104</v>
      </c>
      <c r="AN50" s="92" t="s">
        <v>261</v>
      </c>
      <c r="AO50" s="68"/>
      <c r="AS50" s="68"/>
      <c r="AU50" s="68"/>
      <c r="AW50" s="68"/>
      <c r="AY50" s="68"/>
    </row>
    <row r="51" spans="1:51" s="40" customFormat="1" x14ac:dyDescent="0.25">
      <c r="A51" s="2"/>
      <c r="B51" s="2"/>
      <c r="C51" s="2"/>
      <c r="D51" s="2"/>
      <c r="E51" s="2"/>
      <c r="F51" s="2"/>
      <c r="G51" s="2"/>
      <c r="H51" s="2"/>
      <c r="I51" s="2"/>
      <c r="J51" s="2"/>
      <c r="K51" s="2"/>
      <c r="L51" s="2"/>
      <c r="M51" s="2"/>
      <c r="N51" s="2"/>
      <c r="O51" s="2"/>
      <c r="P51" s="2"/>
      <c r="Q51" s="2"/>
      <c r="R51" s="2"/>
      <c r="S51" s="2"/>
      <c r="T51" s="2"/>
      <c r="U51" s="2"/>
      <c r="V51" s="2"/>
      <c r="W51" s="2"/>
      <c r="X51" s="2"/>
      <c r="Y51" s="60" t="s">
        <v>189</v>
      </c>
      <c r="Z51" s="60" t="s">
        <v>191</v>
      </c>
      <c r="AA51" s="2"/>
      <c r="AB51" s="2"/>
      <c r="AC51" s="2"/>
      <c r="AD51" s="2"/>
      <c r="AE51" s="2"/>
      <c r="AF51" s="2"/>
      <c r="AG51" s="2"/>
      <c r="AH51" s="68"/>
      <c r="AI51" s="68"/>
      <c r="AJ51" s="68"/>
      <c r="AK51" s="68"/>
      <c r="AL51" s="93">
        <v>41685</v>
      </c>
      <c r="AM51" s="91" t="s">
        <v>104</v>
      </c>
      <c r="AN51" s="92" t="s">
        <v>261</v>
      </c>
      <c r="AO51" s="68"/>
      <c r="AS51" s="68"/>
      <c r="AU51" s="68"/>
      <c r="AW51" s="68"/>
      <c r="AY51" s="68"/>
    </row>
    <row r="52" spans="1:51" s="40" customFormat="1" x14ac:dyDescent="0.25">
      <c r="A52" s="2"/>
      <c r="B52" s="2"/>
      <c r="C52" s="2"/>
      <c r="D52" s="2"/>
      <c r="E52" s="2"/>
      <c r="F52" s="2"/>
      <c r="G52" s="2"/>
      <c r="H52" s="2"/>
      <c r="I52" s="2"/>
      <c r="J52" s="2"/>
      <c r="K52" s="2"/>
      <c r="L52" s="2"/>
      <c r="M52" s="2"/>
      <c r="N52" s="2"/>
      <c r="O52" s="2"/>
      <c r="P52" s="2"/>
      <c r="Q52" s="2"/>
      <c r="R52" s="2"/>
      <c r="S52" s="2"/>
      <c r="T52" s="2"/>
      <c r="U52" s="2"/>
      <c r="V52" s="2"/>
      <c r="W52" s="2"/>
      <c r="X52" s="2"/>
      <c r="Y52" s="60" t="s">
        <v>451</v>
      </c>
      <c r="Z52" s="60">
        <v>1031</v>
      </c>
      <c r="AA52" s="2"/>
      <c r="AB52" s="2"/>
      <c r="AC52" s="2"/>
      <c r="AD52" s="2"/>
      <c r="AE52" s="2"/>
      <c r="AF52" s="2"/>
      <c r="AG52" s="2"/>
      <c r="AH52" s="68"/>
      <c r="AI52" s="68"/>
      <c r="AJ52" s="68"/>
      <c r="AK52" s="68"/>
      <c r="AL52" s="90">
        <v>41686</v>
      </c>
      <c r="AM52" s="91" t="s">
        <v>104</v>
      </c>
      <c r="AN52" s="92" t="s">
        <v>261</v>
      </c>
      <c r="AO52" s="68"/>
      <c r="AS52" s="68"/>
      <c r="AU52" s="68"/>
      <c r="AW52" s="68"/>
      <c r="AY52" s="68"/>
    </row>
    <row r="53" spans="1:51" s="40" customFormat="1" x14ac:dyDescent="0.25">
      <c r="A53" s="2"/>
      <c r="B53" s="2"/>
      <c r="C53" s="2"/>
      <c r="D53" s="2"/>
      <c r="E53" s="2"/>
      <c r="F53" s="2"/>
      <c r="G53" s="2"/>
      <c r="H53" s="2"/>
      <c r="I53" s="2"/>
      <c r="J53" s="2"/>
      <c r="K53" s="2"/>
      <c r="L53" s="2"/>
      <c r="M53" s="2"/>
      <c r="N53" s="2"/>
      <c r="O53" s="2"/>
      <c r="P53" s="2"/>
      <c r="Q53" s="2"/>
      <c r="R53" s="2"/>
      <c r="S53" s="2"/>
      <c r="T53" s="2"/>
      <c r="U53" s="2"/>
      <c r="V53" s="2"/>
      <c r="W53" s="2"/>
      <c r="X53" s="2"/>
      <c r="Y53" s="60" t="s">
        <v>414</v>
      </c>
      <c r="Z53" s="61" t="s">
        <v>327</v>
      </c>
      <c r="AA53" s="2"/>
      <c r="AB53" s="2"/>
      <c r="AC53" s="2"/>
      <c r="AD53" s="2"/>
      <c r="AE53" s="2"/>
      <c r="AF53" s="2"/>
      <c r="AG53" s="2"/>
      <c r="AH53" s="68"/>
      <c r="AI53" s="68"/>
      <c r="AJ53" s="68"/>
      <c r="AK53" s="68"/>
      <c r="AL53" s="93">
        <v>41687</v>
      </c>
      <c r="AM53" s="91" t="s">
        <v>104</v>
      </c>
      <c r="AN53" s="92" t="s">
        <v>261</v>
      </c>
      <c r="AO53" s="68"/>
      <c r="AS53" s="68"/>
      <c r="AU53" s="68"/>
      <c r="AW53" s="68"/>
      <c r="AY53" s="68"/>
    </row>
    <row r="54" spans="1:51" s="40" customFormat="1" x14ac:dyDescent="0.25">
      <c r="A54" s="2"/>
      <c r="B54" s="2"/>
      <c r="C54" s="2"/>
      <c r="D54" s="2"/>
      <c r="E54" s="2"/>
      <c r="F54" s="2"/>
      <c r="G54" s="2"/>
      <c r="H54" s="2"/>
      <c r="I54" s="2"/>
      <c r="J54" s="2"/>
      <c r="K54" s="2"/>
      <c r="L54" s="2"/>
      <c r="M54" s="2"/>
      <c r="N54" s="2"/>
      <c r="O54" s="2"/>
      <c r="P54" s="2"/>
      <c r="Q54" s="2"/>
      <c r="R54" s="2"/>
      <c r="S54" s="2"/>
      <c r="T54" s="2"/>
      <c r="U54" s="2"/>
      <c r="V54" s="2"/>
      <c r="W54" s="2"/>
      <c r="X54" s="2"/>
      <c r="Y54" s="60" t="s">
        <v>415</v>
      </c>
      <c r="Z54" s="60">
        <v>2005</v>
      </c>
      <c r="AA54" s="2"/>
      <c r="AB54" s="2"/>
      <c r="AC54" s="2"/>
      <c r="AD54" s="2"/>
      <c r="AE54" s="2"/>
      <c r="AF54" s="2"/>
      <c r="AG54" s="2"/>
      <c r="AH54" s="68"/>
      <c r="AI54" s="68"/>
      <c r="AJ54" s="68"/>
      <c r="AK54" s="68"/>
      <c r="AL54" s="90">
        <v>41688</v>
      </c>
      <c r="AM54" s="91" t="s">
        <v>104</v>
      </c>
      <c r="AN54" s="92" t="s">
        <v>261</v>
      </c>
      <c r="AO54" s="68"/>
      <c r="AS54" s="68"/>
      <c r="AU54" s="68"/>
      <c r="AW54" s="68"/>
      <c r="AY54" s="68"/>
    </row>
    <row r="55" spans="1:51" s="40" customFormat="1" x14ac:dyDescent="0.25">
      <c r="A55" s="2"/>
      <c r="B55" s="2"/>
      <c r="C55" s="2"/>
      <c r="D55" s="2"/>
      <c r="E55" s="2"/>
      <c r="F55" s="2"/>
      <c r="G55" s="2"/>
      <c r="H55" s="2"/>
      <c r="I55" s="2"/>
      <c r="J55" s="2"/>
      <c r="K55" s="2"/>
      <c r="L55" s="2"/>
      <c r="M55" s="2"/>
      <c r="N55" s="2"/>
      <c r="O55" s="2"/>
      <c r="P55" s="2"/>
      <c r="Q55" s="2"/>
      <c r="R55" s="2"/>
      <c r="S55" s="2"/>
      <c r="T55" s="2"/>
      <c r="U55" s="2"/>
      <c r="V55" s="2"/>
      <c r="W55" s="2"/>
      <c r="X55" s="2"/>
      <c r="Y55" s="60" t="s">
        <v>416</v>
      </c>
      <c r="Z55" s="60">
        <v>2006</v>
      </c>
      <c r="AA55" s="2"/>
      <c r="AB55" s="2"/>
      <c r="AC55" s="2"/>
      <c r="AD55" s="2"/>
      <c r="AE55" s="2"/>
      <c r="AF55" s="2"/>
      <c r="AG55" s="2"/>
      <c r="AH55" s="68"/>
      <c r="AI55" s="68"/>
      <c r="AJ55" s="68"/>
      <c r="AK55" s="68"/>
      <c r="AL55" s="93">
        <v>41689</v>
      </c>
      <c r="AM55" s="91" t="s">
        <v>104</v>
      </c>
      <c r="AN55" s="92" t="s">
        <v>261</v>
      </c>
      <c r="AO55" s="68"/>
      <c r="AS55" s="68"/>
      <c r="AU55" s="68"/>
      <c r="AW55" s="68"/>
      <c r="AY55" s="68"/>
    </row>
    <row r="56" spans="1:51" s="40" customFormat="1" x14ac:dyDescent="0.25">
      <c r="A56" s="2"/>
      <c r="B56" s="2"/>
      <c r="C56" s="2"/>
      <c r="D56" s="2"/>
      <c r="E56" s="2"/>
      <c r="F56" s="2"/>
      <c r="G56" s="2"/>
      <c r="H56" s="2"/>
      <c r="I56" s="2"/>
      <c r="J56" s="2"/>
      <c r="K56" s="2"/>
      <c r="L56" s="2"/>
      <c r="M56" s="2"/>
      <c r="N56" s="2"/>
      <c r="O56" s="2"/>
      <c r="P56" s="2"/>
      <c r="Q56" s="2"/>
      <c r="R56" s="2"/>
      <c r="S56" s="2"/>
      <c r="T56" s="2"/>
      <c r="U56" s="2"/>
      <c r="V56" s="2"/>
      <c r="W56" s="2"/>
      <c r="X56" s="2"/>
      <c r="Y56" s="276" t="s">
        <v>417</v>
      </c>
      <c r="Z56" s="276">
        <v>2007</v>
      </c>
      <c r="AA56" s="2"/>
      <c r="AB56" s="2"/>
      <c r="AC56" s="2"/>
      <c r="AD56" s="2"/>
      <c r="AE56" s="2"/>
      <c r="AF56" s="2"/>
      <c r="AG56" s="2"/>
      <c r="AH56" s="68"/>
      <c r="AI56" s="68"/>
      <c r="AJ56" s="68"/>
      <c r="AK56" s="68"/>
      <c r="AL56" s="90">
        <v>41690</v>
      </c>
      <c r="AM56" s="91" t="s">
        <v>104</v>
      </c>
      <c r="AN56" s="92" t="s">
        <v>261</v>
      </c>
      <c r="AO56" s="68"/>
      <c r="AS56" s="68"/>
      <c r="AU56" s="68"/>
      <c r="AW56" s="68"/>
      <c r="AY56" s="68"/>
    </row>
    <row r="57" spans="1:51" s="40" customFormat="1" x14ac:dyDescent="0.25">
      <c r="A57" s="2"/>
      <c r="B57" s="2"/>
      <c r="C57" s="2"/>
      <c r="D57" s="2"/>
      <c r="E57" s="2"/>
      <c r="F57" s="2"/>
      <c r="G57" s="2"/>
      <c r="H57" s="2"/>
      <c r="I57" s="2"/>
      <c r="J57" s="2"/>
      <c r="K57" s="2"/>
      <c r="L57" s="2"/>
      <c r="M57" s="2"/>
      <c r="N57" s="2"/>
      <c r="O57" s="2"/>
      <c r="P57" s="2"/>
      <c r="Q57" s="2"/>
      <c r="R57" s="2"/>
      <c r="S57" s="2"/>
      <c r="T57" s="2"/>
      <c r="U57" s="2"/>
      <c r="V57" s="2"/>
      <c r="W57" s="2"/>
      <c r="X57" s="2"/>
      <c r="Y57" s="60" t="s">
        <v>447</v>
      </c>
      <c r="Z57" s="60" t="s">
        <v>132</v>
      </c>
      <c r="AA57" s="2"/>
      <c r="AB57" s="2"/>
      <c r="AC57" s="2"/>
      <c r="AD57" s="2"/>
      <c r="AE57" s="2"/>
      <c r="AF57" s="2"/>
      <c r="AG57" s="2"/>
      <c r="AH57" s="68"/>
      <c r="AI57" s="22"/>
      <c r="AJ57" s="68"/>
      <c r="AK57" s="22"/>
      <c r="AL57" s="93">
        <v>41691</v>
      </c>
      <c r="AM57" s="91" t="s">
        <v>104</v>
      </c>
      <c r="AN57" s="92" t="s">
        <v>261</v>
      </c>
      <c r="AO57" s="22"/>
      <c r="AS57" s="22"/>
      <c r="AU57" s="22"/>
      <c r="AW57" s="22"/>
      <c r="AY57" s="22"/>
    </row>
    <row r="58" spans="1:51" s="40" customFormat="1" x14ac:dyDescent="0.25">
      <c r="A58" s="2"/>
      <c r="B58" s="2"/>
      <c r="C58" s="2"/>
      <c r="D58" s="2"/>
      <c r="E58" s="2"/>
      <c r="F58" s="2"/>
      <c r="G58" s="2"/>
      <c r="H58" s="2"/>
      <c r="I58" s="2"/>
      <c r="J58" s="2"/>
      <c r="K58" s="2"/>
      <c r="L58" s="2"/>
      <c r="M58" s="2"/>
      <c r="N58" s="2"/>
      <c r="O58" s="2"/>
      <c r="P58" s="2"/>
      <c r="Q58" s="2"/>
      <c r="R58" s="2"/>
      <c r="S58" s="2"/>
      <c r="T58" s="2"/>
      <c r="U58" s="2"/>
      <c r="V58" s="2"/>
      <c r="W58" s="2"/>
      <c r="X58" s="2"/>
      <c r="Y58" s="60" t="s">
        <v>413</v>
      </c>
      <c r="Z58" s="60" t="s">
        <v>325</v>
      </c>
      <c r="AA58" s="2"/>
      <c r="AB58" s="2"/>
      <c r="AC58" s="2"/>
      <c r="AD58" s="2"/>
      <c r="AE58" s="2"/>
      <c r="AF58" s="2"/>
      <c r="AG58" s="2"/>
      <c r="AH58" s="68"/>
      <c r="AI58" s="22"/>
      <c r="AJ58" s="68"/>
      <c r="AK58" s="22"/>
      <c r="AL58" s="90">
        <v>41692</v>
      </c>
      <c r="AM58" s="91" t="s">
        <v>104</v>
      </c>
      <c r="AN58" s="92" t="s">
        <v>261</v>
      </c>
      <c r="AO58" s="22"/>
      <c r="AS58" s="22"/>
      <c r="AU58" s="22"/>
      <c r="AW58" s="22"/>
      <c r="AY58" s="22"/>
    </row>
    <row r="59" spans="1:51" s="40" customFormat="1" x14ac:dyDescent="0.25">
      <c r="A59" s="2"/>
      <c r="B59" s="2"/>
      <c r="C59" s="2"/>
      <c r="D59" s="2"/>
      <c r="E59" s="2"/>
      <c r="F59" s="2"/>
      <c r="G59" s="2"/>
      <c r="H59" s="2"/>
      <c r="I59" s="2"/>
      <c r="J59" s="2"/>
      <c r="K59" s="2"/>
      <c r="L59" s="2"/>
      <c r="M59" s="2"/>
      <c r="N59" s="2"/>
      <c r="O59" s="2"/>
      <c r="P59" s="2"/>
      <c r="Q59" s="2"/>
      <c r="R59" s="2"/>
      <c r="S59" s="2"/>
      <c r="T59" s="2"/>
      <c r="U59" s="2"/>
      <c r="V59" s="2"/>
      <c r="W59" s="2"/>
      <c r="X59" s="2"/>
      <c r="Y59" s="60" t="s">
        <v>172</v>
      </c>
      <c r="Z59" s="60" t="s">
        <v>326</v>
      </c>
      <c r="AA59" s="2"/>
      <c r="AB59" s="2"/>
      <c r="AC59" s="2"/>
      <c r="AD59" s="2"/>
      <c r="AE59" s="2"/>
      <c r="AF59" s="2"/>
      <c r="AG59" s="2"/>
      <c r="AH59" s="68"/>
      <c r="AI59" s="22"/>
      <c r="AJ59" s="68"/>
      <c r="AK59" s="22"/>
      <c r="AL59" s="93">
        <v>41693</v>
      </c>
      <c r="AM59" s="91" t="s">
        <v>104</v>
      </c>
      <c r="AN59" s="92" t="s">
        <v>261</v>
      </c>
      <c r="AO59" s="22"/>
      <c r="AS59" s="22"/>
      <c r="AU59" s="22"/>
      <c r="AW59" s="22"/>
      <c r="AY59" s="22"/>
    </row>
    <row r="60" spans="1:51" s="40" customFormat="1" x14ac:dyDescent="0.25">
      <c r="A60" s="2"/>
      <c r="B60" s="2"/>
      <c r="C60" s="2"/>
      <c r="D60" s="2"/>
      <c r="E60" s="2"/>
      <c r="F60" s="2"/>
      <c r="G60" s="2"/>
      <c r="H60" s="2"/>
      <c r="I60" s="2"/>
      <c r="J60" s="2"/>
      <c r="K60" s="2"/>
      <c r="L60" s="2"/>
      <c r="M60" s="2"/>
      <c r="N60" s="2"/>
      <c r="O60" s="2"/>
      <c r="P60" s="2"/>
      <c r="Q60" s="2"/>
      <c r="R60" s="2"/>
      <c r="S60" s="2"/>
      <c r="T60" s="2"/>
      <c r="U60" s="2"/>
      <c r="V60" s="2"/>
      <c r="W60" s="2"/>
      <c r="X60" s="2"/>
      <c r="Y60" s="60" t="s">
        <v>471</v>
      </c>
      <c r="Z60" s="60">
        <v>3028</v>
      </c>
      <c r="AA60" s="2"/>
      <c r="AB60" s="2"/>
      <c r="AC60" s="2"/>
      <c r="AD60" s="2"/>
      <c r="AE60" s="2"/>
      <c r="AF60" s="2"/>
      <c r="AG60" s="2"/>
      <c r="AH60" s="68"/>
      <c r="AI60" s="22"/>
      <c r="AJ60" s="68"/>
      <c r="AK60" s="22"/>
      <c r="AL60" s="90">
        <v>41694</v>
      </c>
      <c r="AM60" s="91" t="s">
        <v>104</v>
      </c>
      <c r="AN60" s="92" t="s">
        <v>261</v>
      </c>
      <c r="AO60" s="22"/>
      <c r="AS60" s="22"/>
      <c r="AU60" s="22"/>
      <c r="AW60" s="22"/>
      <c r="AY60" s="22"/>
    </row>
    <row r="61" spans="1:51" s="40" customFormat="1" x14ac:dyDescent="0.25">
      <c r="A61" s="2"/>
      <c r="B61" s="2"/>
      <c r="C61" s="2"/>
      <c r="D61" s="2"/>
      <c r="E61" s="2"/>
      <c r="F61" s="2"/>
      <c r="G61" s="2"/>
      <c r="H61" s="2"/>
      <c r="I61" s="2"/>
      <c r="J61" s="2"/>
      <c r="K61" s="2"/>
      <c r="L61" s="2"/>
      <c r="M61" s="2"/>
      <c r="N61" s="2"/>
      <c r="O61" s="2"/>
      <c r="P61" s="2"/>
      <c r="Q61" s="2"/>
      <c r="R61" s="2"/>
      <c r="S61" s="2"/>
      <c r="T61" s="2"/>
      <c r="U61" s="2"/>
      <c r="V61" s="2"/>
      <c r="W61" s="2"/>
      <c r="X61" s="2"/>
      <c r="Y61" s="60" t="s">
        <v>476</v>
      </c>
      <c r="Z61" s="60">
        <v>3035</v>
      </c>
      <c r="AA61" s="2"/>
      <c r="AB61" s="2"/>
      <c r="AC61" s="2"/>
      <c r="AD61" s="2"/>
      <c r="AE61" s="2"/>
      <c r="AF61" s="2"/>
      <c r="AG61" s="2"/>
      <c r="AH61" s="68"/>
      <c r="AI61" s="22"/>
      <c r="AJ61" s="68"/>
      <c r="AK61" s="22"/>
      <c r="AL61" s="93">
        <v>41695</v>
      </c>
      <c r="AM61" s="91" t="s">
        <v>104</v>
      </c>
      <c r="AN61" s="92" t="s">
        <v>261</v>
      </c>
      <c r="AO61" s="22"/>
      <c r="AS61" s="22"/>
      <c r="AU61" s="22"/>
      <c r="AW61" s="22"/>
      <c r="AY61" s="22"/>
    </row>
    <row r="62" spans="1:51" s="40" customFormat="1" x14ac:dyDescent="0.25">
      <c r="A62" s="2"/>
      <c r="B62" s="2"/>
      <c r="C62" s="2"/>
      <c r="D62" s="2"/>
      <c r="E62" s="2"/>
      <c r="F62" s="2"/>
      <c r="G62" s="2"/>
      <c r="H62" s="2"/>
      <c r="I62" s="2"/>
      <c r="J62" s="2"/>
      <c r="K62" s="2"/>
      <c r="L62" s="2"/>
      <c r="M62" s="2"/>
      <c r="N62" s="2"/>
      <c r="O62" s="2"/>
      <c r="P62" s="2"/>
      <c r="Q62" s="2"/>
      <c r="R62" s="2"/>
      <c r="S62" s="2"/>
      <c r="T62" s="2"/>
      <c r="U62" s="2"/>
      <c r="V62" s="2"/>
      <c r="W62" s="2"/>
      <c r="X62" s="2"/>
      <c r="Y62" s="60" t="s">
        <v>477</v>
      </c>
      <c r="Z62" s="60">
        <v>3036</v>
      </c>
      <c r="AA62" s="2"/>
      <c r="AB62" s="2"/>
      <c r="AC62" s="2"/>
      <c r="AD62" s="2"/>
      <c r="AE62" s="2"/>
      <c r="AF62" s="2"/>
      <c r="AG62" s="2"/>
      <c r="AH62" s="68"/>
      <c r="AI62" s="22"/>
      <c r="AJ62" s="68"/>
      <c r="AK62" s="22"/>
      <c r="AL62" s="90">
        <v>41696</v>
      </c>
      <c r="AM62" s="91" t="s">
        <v>104</v>
      </c>
      <c r="AN62" s="92" t="s">
        <v>261</v>
      </c>
      <c r="AO62" s="22"/>
      <c r="AS62" s="22"/>
      <c r="AU62" s="22"/>
      <c r="AW62" s="22"/>
      <c r="AY62" s="22"/>
    </row>
    <row r="63" spans="1:51" s="40" customFormat="1" x14ac:dyDescent="0.25">
      <c r="A63" s="2"/>
      <c r="B63" s="2"/>
      <c r="C63" s="2"/>
      <c r="D63" s="2"/>
      <c r="E63" s="2"/>
      <c r="F63" s="2"/>
      <c r="G63" s="2"/>
      <c r="H63" s="2"/>
      <c r="I63" s="2"/>
      <c r="J63" s="2"/>
      <c r="K63" s="2"/>
      <c r="L63" s="2"/>
      <c r="M63" s="2"/>
      <c r="N63" s="2"/>
      <c r="O63" s="2"/>
      <c r="P63" s="2"/>
      <c r="Q63" s="2"/>
      <c r="R63" s="2"/>
      <c r="S63" s="2"/>
      <c r="T63" s="2"/>
      <c r="U63" s="2"/>
      <c r="V63" s="2"/>
      <c r="W63" s="2"/>
      <c r="X63" s="2"/>
      <c r="Y63" s="60" t="s">
        <v>193</v>
      </c>
      <c r="Z63" s="61">
        <v>1024</v>
      </c>
      <c r="AA63" s="2"/>
      <c r="AB63" s="2"/>
      <c r="AC63" s="2"/>
      <c r="AD63" s="2"/>
      <c r="AE63" s="2"/>
      <c r="AF63" s="2"/>
      <c r="AG63" s="2"/>
      <c r="AH63" s="68"/>
      <c r="AI63" s="68"/>
      <c r="AJ63" s="68"/>
      <c r="AK63" s="68"/>
      <c r="AL63" s="93">
        <v>41697</v>
      </c>
      <c r="AM63" s="91" t="s">
        <v>104</v>
      </c>
      <c r="AN63" s="92" t="s">
        <v>261</v>
      </c>
      <c r="AO63" s="68"/>
      <c r="AS63" s="68"/>
      <c r="AU63" s="68"/>
      <c r="AW63" s="68"/>
      <c r="AY63" s="68"/>
    </row>
    <row r="64" spans="1:51" s="40" customFormat="1" x14ac:dyDescent="0.25">
      <c r="A64" s="2"/>
      <c r="B64" s="2"/>
      <c r="C64" s="2"/>
      <c r="D64" s="2"/>
      <c r="E64" s="2"/>
      <c r="F64" s="2"/>
      <c r="G64" s="2"/>
      <c r="H64" s="2"/>
      <c r="I64" s="2"/>
      <c r="J64" s="2"/>
      <c r="K64" s="2"/>
      <c r="L64" s="2"/>
      <c r="M64" s="2"/>
      <c r="N64" s="2"/>
      <c r="O64" s="2"/>
      <c r="P64" s="2"/>
      <c r="Q64" s="2"/>
      <c r="R64" s="2"/>
      <c r="S64" s="2"/>
      <c r="T64" s="2"/>
      <c r="U64" s="2"/>
      <c r="V64" s="2"/>
      <c r="W64" s="2"/>
      <c r="X64" s="2"/>
      <c r="Y64" s="60" t="s">
        <v>194</v>
      </c>
      <c r="Z64" s="60">
        <v>1026</v>
      </c>
      <c r="AA64" s="2"/>
      <c r="AB64" s="2"/>
      <c r="AC64" s="2"/>
      <c r="AD64" s="2"/>
      <c r="AE64" s="2"/>
      <c r="AF64" s="2"/>
      <c r="AG64" s="2"/>
      <c r="AH64" s="68"/>
      <c r="AI64" s="68"/>
      <c r="AJ64" s="68"/>
      <c r="AK64" s="68"/>
      <c r="AL64" s="90">
        <v>41698</v>
      </c>
      <c r="AM64" s="91" t="s">
        <v>104</v>
      </c>
      <c r="AN64" s="92" t="s">
        <v>261</v>
      </c>
      <c r="AO64" s="68"/>
      <c r="AS64" s="68"/>
      <c r="AU64" s="68"/>
      <c r="AW64" s="68"/>
      <c r="AY64" s="68"/>
    </row>
    <row r="65" spans="1:51" s="40" customFormat="1" x14ac:dyDescent="0.25">
      <c r="A65" s="2"/>
      <c r="B65" s="2"/>
      <c r="C65" s="2"/>
      <c r="D65" s="2"/>
      <c r="E65" s="2"/>
      <c r="F65" s="2"/>
      <c r="G65" s="2"/>
      <c r="H65" s="2"/>
      <c r="I65" s="2"/>
      <c r="J65" s="2"/>
      <c r="K65" s="2"/>
      <c r="L65" s="2"/>
      <c r="M65" s="2"/>
      <c r="N65" s="2"/>
      <c r="O65" s="2"/>
      <c r="P65" s="2"/>
      <c r="Q65" s="2"/>
      <c r="R65" s="2"/>
      <c r="S65" s="2"/>
      <c r="T65" s="2"/>
      <c r="U65" s="2"/>
      <c r="V65" s="2"/>
      <c r="W65" s="2"/>
      <c r="X65" s="2"/>
      <c r="Y65" s="60" t="s">
        <v>441</v>
      </c>
      <c r="Z65" s="60" t="s">
        <v>121</v>
      </c>
      <c r="AA65" s="2"/>
      <c r="AB65" s="2"/>
      <c r="AC65" s="2"/>
      <c r="AD65" s="2"/>
      <c r="AE65" s="2"/>
      <c r="AF65" s="2"/>
      <c r="AG65" s="2"/>
      <c r="AH65" s="68"/>
      <c r="AI65" s="68"/>
      <c r="AJ65" s="68"/>
      <c r="AK65" s="68"/>
      <c r="AL65" s="93">
        <v>41699</v>
      </c>
      <c r="AM65" s="91" t="s">
        <v>104</v>
      </c>
      <c r="AN65" s="92" t="s">
        <v>262</v>
      </c>
      <c r="AO65" s="68"/>
      <c r="AS65" s="68"/>
      <c r="AU65" s="68"/>
      <c r="AW65" s="68"/>
      <c r="AY65" s="68"/>
    </row>
    <row r="66" spans="1:51" s="40" customFormat="1" x14ac:dyDescent="0.25">
      <c r="A66" s="2"/>
      <c r="B66" s="2"/>
      <c r="C66" s="2"/>
      <c r="D66" s="2"/>
      <c r="E66" s="2"/>
      <c r="F66" s="2"/>
      <c r="G66" s="2"/>
      <c r="H66" s="2"/>
      <c r="I66" s="2"/>
      <c r="J66" s="2"/>
      <c r="K66" s="2"/>
      <c r="L66" s="2"/>
      <c r="M66" s="2"/>
      <c r="N66" s="2"/>
      <c r="O66" s="2"/>
      <c r="P66" s="2"/>
      <c r="Q66" s="2"/>
      <c r="R66" s="2"/>
      <c r="S66" s="2"/>
      <c r="T66" s="2"/>
      <c r="U66" s="2"/>
      <c r="V66" s="2"/>
      <c r="W66" s="2"/>
      <c r="X66" s="2"/>
      <c r="Y66" s="60" t="s">
        <v>138</v>
      </c>
      <c r="Z66" s="60" t="s">
        <v>122</v>
      </c>
      <c r="AA66" s="2"/>
      <c r="AB66" s="2"/>
      <c r="AC66" s="2"/>
      <c r="AD66" s="2"/>
      <c r="AE66" s="2"/>
      <c r="AF66" s="2"/>
      <c r="AG66" s="2"/>
      <c r="AH66" s="68"/>
      <c r="AJ66" s="68"/>
      <c r="AL66" s="90">
        <v>41700</v>
      </c>
      <c r="AM66" s="91" t="s">
        <v>104</v>
      </c>
      <c r="AN66" s="92" t="s">
        <v>262</v>
      </c>
    </row>
    <row r="67" spans="1:51" s="40" customFormat="1" x14ac:dyDescent="0.25">
      <c r="A67" s="2"/>
      <c r="B67" s="2"/>
      <c r="C67" s="2"/>
      <c r="D67" s="2"/>
      <c r="E67" s="2"/>
      <c r="F67" s="2"/>
      <c r="G67" s="2"/>
      <c r="H67" s="2"/>
      <c r="I67" s="2"/>
      <c r="J67" s="2"/>
      <c r="K67" s="2"/>
      <c r="L67" s="2"/>
      <c r="M67" s="2"/>
      <c r="N67" s="2"/>
      <c r="O67" s="2"/>
      <c r="P67" s="2"/>
      <c r="Q67" s="2"/>
      <c r="R67" s="2"/>
      <c r="S67" s="2"/>
      <c r="T67" s="2"/>
      <c r="U67" s="2"/>
      <c r="V67" s="2"/>
      <c r="W67" s="2"/>
      <c r="X67" s="2"/>
      <c r="Y67" s="276" t="s">
        <v>462</v>
      </c>
      <c r="Z67" s="276">
        <v>3008</v>
      </c>
      <c r="AA67" s="2"/>
      <c r="AB67" s="2"/>
      <c r="AC67" s="2"/>
      <c r="AD67" s="2"/>
      <c r="AE67" s="2"/>
      <c r="AF67" s="2"/>
      <c r="AG67" s="2"/>
      <c r="AH67" s="68"/>
      <c r="AJ67" s="68"/>
      <c r="AL67" s="93">
        <v>41701</v>
      </c>
      <c r="AM67" s="91" t="s">
        <v>104</v>
      </c>
      <c r="AN67" s="92" t="s">
        <v>262</v>
      </c>
    </row>
    <row r="68" spans="1:51" s="40" customFormat="1" x14ac:dyDescent="0.25">
      <c r="A68" s="2"/>
      <c r="B68" s="2"/>
      <c r="C68" s="2"/>
      <c r="D68" s="2"/>
      <c r="E68" s="2"/>
      <c r="F68" s="2"/>
      <c r="G68" s="2"/>
      <c r="H68" s="2"/>
      <c r="I68" s="2"/>
      <c r="J68" s="2"/>
      <c r="K68" s="2"/>
      <c r="L68" s="2"/>
      <c r="M68" s="2"/>
      <c r="N68" s="2"/>
      <c r="O68" s="2"/>
      <c r="P68" s="2"/>
      <c r="Q68" s="2"/>
      <c r="R68" s="2"/>
      <c r="S68" s="2"/>
      <c r="T68" s="2"/>
      <c r="U68" s="2"/>
      <c r="V68" s="2"/>
      <c r="W68" s="2"/>
      <c r="X68" s="2"/>
      <c r="Y68" s="60" t="s">
        <v>105</v>
      </c>
      <c r="Z68" s="60" t="s">
        <v>113</v>
      </c>
      <c r="AA68" s="2"/>
      <c r="AB68" s="2"/>
      <c r="AC68" s="2"/>
      <c r="AD68" s="2"/>
      <c r="AE68" s="2"/>
      <c r="AF68" s="2"/>
      <c r="AG68" s="2"/>
      <c r="AH68" s="68"/>
      <c r="AJ68" s="68"/>
      <c r="AL68" s="90">
        <v>41702</v>
      </c>
      <c r="AM68" s="91" t="s">
        <v>104</v>
      </c>
      <c r="AN68" s="92" t="s">
        <v>262</v>
      </c>
    </row>
    <row r="69" spans="1:51" s="40" customFormat="1" x14ac:dyDescent="0.25">
      <c r="A69" s="2"/>
      <c r="B69" s="2"/>
      <c r="C69" s="2"/>
      <c r="D69" s="2"/>
      <c r="E69" s="2"/>
      <c r="F69" s="2"/>
      <c r="G69" s="2"/>
      <c r="H69" s="2"/>
      <c r="I69" s="2"/>
      <c r="J69" s="2"/>
      <c r="K69" s="2"/>
      <c r="L69" s="2"/>
      <c r="M69" s="2"/>
      <c r="N69" s="2"/>
      <c r="O69" s="2"/>
      <c r="P69" s="2"/>
      <c r="Q69" s="2"/>
      <c r="R69" s="2"/>
      <c r="S69" s="2"/>
      <c r="T69" s="2"/>
      <c r="U69" s="2"/>
      <c r="V69" s="2"/>
      <c r="W69" s="2"/>
      <c r="X69" s="2"/>
      <c r="Y69" s="60" t="s">
        <v>443</v>
      </c>
      <c r="Z69" s="61" t="s">
        <v>126</v>
      </c>
      <c r="AA69" s="2"/>
      <c r="AB69" s="2"/>
      <c r="AC69" s="2"/>
      <c r="AD69" s="2"/>
      <c r="AE69" s="2"/>
      <c r="AF69" s="2"/>
      <c r="AG69" s="2"/>
      <c r="AH69" s="68"/>
      <c r="AJ69" s="68"/>
      <c r="AL69" s="93">
        <v>41703</v>
      </c>
      <c r="AM69" s="91" t="s">
        <v>104</v>
      </c>
      <c r="AN69" s="92" t="s">
        <v>262</v>
      </c>
    </row>
    <row r="70" spans="1:51" s="40" customFormat="1" x14ac:dyDescent="0.25">
      <c r="A70" s="2"/>
      <c r="B70" s="2"/>
      <c r="C70" s="2"/>
      <c r="D70" s="2"/>
      <c r="E70" s="2"/>
      <c r="F70" s="2"/>
      <c r="G70" s="2"/>
      <c r="H70" s="2"/>
      <c r="I70" s="2"/>
      <c r="J70" s="2"/>
      <c r="K70" s="2"/>
      <c r="L70" s="2"/>
      <c r="M70" s="2"/>
      <c r="N70" s="2"/>
      <c r="O70" s="2"/>
      <c r="P70" s="2"/>
      <c r="Q70" s="2"/>
      <c r="R70" s="2"/>
      <c r="S70" s="2"/>
      <c r="T70" s="2"/>
      <c r="U70" s="2"/>
      <c r="V70" s="2"/>
      <c r="W70" s="2"/>
      <c r="X70" s="2"/>
      <c r="Y70" s="60" t="s">
        <v>442</v>
      </c>
      <c r="Z70" s="60" t="s">
        <v>124</v>
      </c>
      <c r="AA70" s="2"/>
      <c r="AB70" s="2"/>
      <c r="AC70" s="2"/>
      <c r="AD70" s="2"/>
      <c r="AE70" s="2"/>
      <c r="AF70" s="2"/>
      <c r="AG70" s="2"/>
      <c r="AH70" s="68"/>
      <c r="AJ70" s="68"/>
      <c r="AL70" s="90">
        <v>41704</v>
      </c>
      <c r="AM70" s="91" t="s">
        <v>104</v>
      </c>
      <c r="AN70" s="92" t="s">
        <v>262</v>
      </c>
    </row>
    <row r="71" spans="1:51" s="40" customFormat="1" x14ac:dyDescent="0.25">
      <c r="A71" s="2"/>
      <c r="B71" s="2"/>
      <c r="C71" s="2"/>
      <c r="D71" s="2"/>
      <c r="E71" s="2"/>
      <c r="F71" s="2"/>
      <c r="G71" s="2"/>
      <c r="H71" s="2"/>
      <c r="I71" s="2"/>
      <c r="J71" s="2"/>
      <c r="K71" s="2"/>
      <c r="L71" s="2"/>
      <c r="M71" s="2"/>
      <c r="N71" s="2"/>
      <c r="O71" s="2"/>
      <c r="P71" s="2"/>
      <c r="Q71" s="2"/>
      <c r="R71" s="2"/>
      <c r="S71" s="2"/>
      <c r="T71" s="2"/>
      <c r="U71" s="2"/>
      <c r="V71" s="2"/>
      <c r="W71" s="2"/>
      <c r="X71" s="2"/>
      <c r="Y71" s="60" t="s">
        <v>455</v>
      </c>
      <c r="Z71" s="60">
        <v>1036</v>
      </c>
      <c r="AA71" s="2"/>
      <c r="AB71" s="2"/>
      <c r="AC71" s="2"/>
      <c r="AD71" s="2"/>
      <c r="AE71" s="2"/>
      <c r="AF71" s="2"/>
      <c r="AG71" s="2"/>
      <c r="AH71" s="68"/>
      <c r="AJ71" s="68"/>
      <c r="AL71" s="93">
        <v>41705</v>
      </c>
      <c r="AM71" s="91" t="s">
        <v>104</v>
      </c>
      <c r="AN71" s="92" t="s">
        <v>262</v>
      </c>
    </row>
    <row r="72" spans="1:51" s="40" customFormat="1" x14ac:dyDescent="0.25">
      <c r="A72" s="2"/>
      <c r="B72" s="2"/>
      <c r="C72" s="2"/>
      <c r="D72" s="2"/>
      <c r="E72" s="2"/>
      <c r="F72" s="2"/>
      <c r="G72" s="2"/>
      <c r="H72" s="2"/>
      <c r="I72" s="2"/>
      <c r="J72" s="2"/>
      <c r="K72" s="2"/>
      <c r="L72" s="2"/>
      <c r="M72" s="2"/>
      <c r="N72" s="2"/>
      <c r="O72" s="2"/>
      <c r="P72" s="2"/>
      <c r="Q72" s="2"/>
      <c r="R72" s="2"/>
      <c r="S72" s="2"/>
      <c r="T72" s="2"/>
      <c r="U72" s="2"/>
      <c r="V72" s="2"/>
      <c r="W72" s="2"/>
      <c r="X72" s="2"/>
      <c r="Y72" s="60" t="s">
        <v>420</v>
      </c>
      <c r="Z72" s="60">
        <v>3026</v>
      </c>
      <c r="AA72" s="2"/>
      <c r="AB72" s="2"/>
      <c r="AC72" s="2"/>
      <c r="AD72" s="2"/>
      <c r="AE72" s="2"/>
      <c r="AF72" s="2"/>
      <c r="AG72" s="2"/>
      <c r="AH72" s="68"/>
      <c r="AJ72" s="68"/>
      <c r="AL72" s="90">
        <v>41706</v>
      </c>
      <c r="AM72" s="91" t="s">
        <v>104</v>
      </c>
      <c r="AN72" s="92" t="s">
        <v>262</v>
      </c>
    </row>
    <row r="73" spans="1:51" s="40" customFormat="1" x14ac:dyDescent="0.25">
      <c r="A73" s="2"/>
      <c r="B73" s="2"/>
      <c r="C73" s="2"/>
      <c r="D73" s="2"/>
      <c r="E73" s="2"/>
      <c r="F73" s="2"/>
      <c r="G73" s="2"/>
      <c r="H73" s="2"/>
      <c r="I73" s="2"/>
      <c r="J73" s="2"/>
      <c r="K73" s="2"/>
      <c r="L73" s="2"/>
      <c r="M73" s="2"/>
      <c r="N73" s="2"/>
      <c r="O73" s="2"/>
      <c r="P73" s="2"/>
      <c r="Q73" s="2"/>
      <c r="R73" s="2"/>
      <c r="S73" s="2"/>
      <c r="T73" s="2"/>
      <c r="U73" s="2"/>
      <c r="V73" s="2"/>
      <c r="W73" s="2"/>
      <c r="X73" s="2"/>
      <c r="Y73" s="60" t="s">
        <v>469</v>
      </c>
      <c r="Z73" s="60">
        <v>3025</v>
      </c>
      <c r="AA73" s="2"/>
      <c r="AB73" s="2"/>
      <c r="AC73" s="2"/>
      <c r="AD73" s="2"/>
      <c r="AE73" s="2"/>
      <c r="AF73" s="2"/>
      <c r="AG73" s="2"/>
      <c r="AH73" s="68"/>
      <c r="AJ73" s="68"/>
      <c r="AL73" s="93">
        <v>41707</v>
      </c>
      <c r="AM73" s="91" t="s">
        <v>104</v>
      </c>
      <c r="AN73" s="92" t="s">
        <v>262</v>
      </c>
    </row>
    <row r="74" spans="1:51" s="40" customFormat="1" x14ac:dyDescent="0.25">
      <c r="A74" s="2"/>
      <c r="B74" s="2"/>
      <c r="C74" s="2"/>
      <c r="D74" s="2"/>
      <c r="E74" s="2"/>
      <c r="F74" s="2"/>
      <c r="G74" s="2"/>
      <c r="H74" s="2"/>
      <c r="I74" s="2"/>
      <c r="J74" s="2"/>
      <c r="K74" s="2"/>
      <c r="L74" s="2"/>
      <c r="M74" s="2"/>
      <c r="N74" s="2"/>
      <c r="O74" s="2"/>
      <c r="P74" s="2"/>
      <c r="Q74" s="2"/>
      <c r="R74" s="2"/>
      <c r="S74" s="2"/>
      <c r="T74" s="2"/>
      <c r="U74" s="2"/>
      <c r="V74" s="2"/>
      <c r="W74" s="2"/>
      <c r="X74" s="2"/>
      <c r="Y74" s="60" t="s">
        <v>473</v>
      </c>
      <c r="Z74" s="61">
        <v>3030</v>
      </c>
      <c r="AA74" s="2"/>
      <c r="AB74" s="2"/>
      <c r="AC74" s="2"/>
      <c r="AD74" s="2"/>
      <c r="AE74" s="2"/>
      <c r="AF74" s="2"/>
      <c r="AG74" s="2"/>
      <c r="AH74" s="68"/>
      <c r="AJ74" s="68"/>
      <c r="AL74" s="90">
        <v>41708</v>
      </c>
      <c r="AM74" s="91" t="s">
        <v>104</v>
      </c>
      <c r="AN74" s="92" t="s">
        <v>262</v>
      </c>
    </row>
    <row r="75" spans="1:51" s="40" customFormat="1" x14ac:dyDescent="0.25">
      <c r="A75" s="2"/>
      <c r="B75" s="2"/>
      <c r="C75" s="2"/>
      <c r="D75" s="2"/>
      <c r="E75" s="2"/>
      <c r="F75" s="2"/>
      <c r="G75" s="2"/>
      <c r="H75" s="2"/>
      <c r="I75" s="2"/>
      <c r="J75" s="2"/>
      <c r="K75" s="2"/>
      <c r="L75" s="2"/>
      <c r="M75" s="2"/>
      <c r="N75" s="2"/>
      <c r="O75" s="2"/>
      <c r="P75" s="2"/>
      <c r="Q75" s="2"/>
      <c r="R75" s="2"/>
      <c r="S75" s="2"/>
      <c r="T75" s="2"/>
      <c r="U75" s="2"/>
      <c r="V75" s="2"/>
      <c r="W75" s="2"/>
      <c r="X75" s="2"/>
      <c r="Y75" s="276" t="s">
        <v>238</v>
      </c>
      <c r="Z75" s="276">
        <v>1027</v>
      </c>
      <c r="AA75" s="2"/>
      <c r="AB75" s="2"/>
      <c r="AC75" s="2"/>
      <c r="AD75" s="2"/>
      <c r="AE75" s="2"/>
      <c r="AF75" s="2"/>
      <c r="AG75" s="2"/>
      <c r="AH75" s="68"/>
      <c r="AJ75" s="68"/>
      <c r="AL75" s="93">
        <v>41709</v>
      </c>
      <c r="AM75" s="91" t="s">
        <v>104</v>
      </c>
      <c r="AN75" s="92" t="s">
        <v>262</v>
      </c>
    </row>
    <row r="76" spans="1:51" s="40" customFormat="1" x14ac:dyDescent="0.25">
      <c r="A76" s="2"/>
      <c r="B76" s="2"/>
      <c r="C76" s="2"/>
      <c r="D76" s="2"/>
      <c r="E76" s="2"/>
      <c r="F76" s="2"/>
      <c r="G76" s="2"/>
      <c r="H76" s="2"/>
      <c r="I76" s="2"/>
      <c r="J76" s="2"/>
      <c r="K76" s="2"/>
      <c r="L76" s="2"/>
      <c r="M76" s="2"/>
      <c r="N76" s="2"/>
      <c r="O76" s="2"/>
      <c r="P76" s="2"/>
      <c r="Q76" s="2"/>
      <c r="R76" s="2"/>
      <c r="S76" s="2"/>
      <c r="T76" s="2"/>
      <c r="U76" s="2"/>
      <c r="V76" s="2"/>
      <c r="W76" s="2"/>
      <c r="X76" s="2"/>
      <c r="Y76" s="60" t="s">
        <v>437</v>
      </c>
      <c r="Z76" s="61" t="s">
        <v>117</v>
      </c>
      <c r="AA76" s="2"/>
      <c r="AB76" s="2"/>
      <c r="AC76" s="2"/>
      <c r="AD76" s="2"/>
      <c r="AE76" s="2"/>
      <c r="AF76" s="2"/>
      <c r="AG76" s="2"/>
      <c r="AH76" s="68"/>
      <c r="AJ76" s="68"/>
      <c r="AL76" s="90">
        <v>41710</v>
      </c>
      <c r="AM76" s="91" t="s">
        <v>104</v>
      </c>
      <c r="AN76" s="92" t="s">
        <v>262</v>
      </c>
    </row>
    <row r="77" spans="1:51" s="40" customFormat="1" x14ac:dyDescent="0.25">
      <c r="A77" s="2"/>
      <c r="B77" s="2"/>
      <c r="C77" s="2"/>
      <c r="D77" s="2"/>
      <c r="E77" s="2"/>
      <c r="F77" s="2"/>
      <c r="G77" s="2"/>
      <c r="H77" s="2"/>
      <c r="I77" s="2"/>
      <c r="J77" s="2"/>
      <c r="K77" s="2"/>
      <c r="L77" s="2"/>
      <c r="M77" s="2"/>
      <c r="N77" s="2"/>
      <c r="O77" s="2"/>
      <c r="P77" s="2"/>
      <c r="Q77" s="2"/>
      <c r="R77" s="2"/>
      <c r="S77" s="2"/>
      <c r="T77" s="2"/>
      <c r="U77" s="2"/>
      <c r="V77" s="2"/>
      <c r="W77" s="2"/>
      <c r="X77" s="2"/>
      <c r="Y77" s="276" t="s">
        <v>440</v>
      </c>
      <c r="Z77" s="276" t="s">
        <v>120</v>
      </c>
      <c r="AA77" s="2"/>
      <c r="AB77" s="2"/>
      <c r="AC77" s="2"/>
      <c r="AD77" s="2"/>
      <c r="AE77" s="2"/>
      <c r="AF77" s="2"/>
      <c r="AG77" s="2"/>
      <c r="AH77" s="68"/>
      <c r="AJ77" s="68"/>
      <c r="AL77" s="93">
        <v>41711</v>
      </c>
      <c r="AM77" s="91" t="s">
        <v>104</v>
      </c>
      <c r="AN77" s="92" t="s">
        <v>262</v>
      </c>
    </row>
    <row r="78" spans="1:51" s="40" customFormat="1" x14ac:dyDescent="0.25">
      <c r="A78" s="2"/>
      <c r="B78" s="2"/>
      <c r="C78" s="2"/>
      <c r="D78" s="2"/>
      <c r="E78" s="2"/>
      <c r="F78" s="2"/>
      <c r="G78" s="2"/>
      <c r="H78" s="2"/>
      <c r="I78" s="2"/>
      <c r="J78" s="2"/>
      <c r="K78" s="2"/>
      <c r="L78" s="2"/>
      <c r="M78" s="2"/>
      <c r="N78" s="2"/>
      <c r="O78" s="2"/>
      <c r="P78" s="2"/>
      <c r="Q78" s="2"/>
      <c r="R78" s="2"/>
      <c r="S78" s="2"/>
      <c r="T78" s="2"/>
      <c r="U78" s="2"/>
      <c r="V78" s="2"/>
      <c r="W78" s="2"/>
      <c r="X78" s="2"/>
      <c r="Y78" s="60" t="s">
        <v>448</v>
      </c>
      <c r="Z78" s="60" t="s">
        <v>192</v>
      </c>
      <c r="AA78" s="2"/>
      <c r="AB78" s="2"/>
      <c r="AC78" s="2"/>
      <c r="AD78" s="2"/>
      <c r="AE78" s="2"/>
      <c r="AF78" s="2"/>
      <c r="AG78" s="2"/>
      <c r="AH78" s="68"/>
      <c r="AJ78" s="68"/>
      <c r="AL78" s="90">
        <v>41712</v>
      </c>
      <c r="AM78" s="91" t="s">
        <v>104</v>
      </c>
      <c r="AN78" s="92" t="s">
        <v>262</v>
      </c>
    </row>
    <row r="79" spans="1:51" s="40" customFormat="1" x14ac:dyDescent="0.25">
      <c r="A79" s="2"/>
      <c r="B79" s="2"/>
      <c r="C79" s="2"/>
      <c r="D79" s="2"/>
      <c r="E79" s="2"/>
      <c r="F79" s="2"/>
      <c r="G79" s="2"/>
      <c r="H79" s="2"/>
      <c r="I79" s="2"/>
      <c r="J79" s="2"/>
      <c r="K79" s="2"/>
      <c r="L79" s="2"/>
      <c r="M79" s="2"/>
      <c r="N79" s="2"/>
      <c r="O79" s="2"/>
      <c r="P79" s="2"/>
      <c r="Q79" s="2"/>
      <c r="R79" s="2"/>
      <c r="S79" s="2"/>
      <c r="T79" s="2"/>
      <c r="U79" s="2"/>
      <c r="V79" s="2"/>
      <c r="W79" s="2"/>
      <c r="X79" s="2"/>
      <c r="Y79" s="60" t="s">
        <v>467</v>
      </c>
      <c r="Z79" s="60">
        <v>3023</v>
      </c>
      <c r="AA79" s="2"/>
      <c r="AB79" s="2"/>
      <c r="AC79" s="2"/>
      <c r="AD79" s="2"/>
      <c r="AE79" s="2"/>
      <c r="AF79" s="2"/>
      <c r="AG79" s="2"/>
      <c r="AH79" s="68"/>
      <c r="AJ79" s="68"/>
      <c r="AL79" s="93">
        <v>41713</v>
      </c>
      <c r="AM79" s="91" t="s">
        <v>104</v>
      </c>
      <c r="AN79" s="92" t="s">
        <v>262</v>
      </c>
    </row>
    <row r="80" spans="1:51" s="40" customForma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68"/>
      <c r="AJ80" s="68"/>
      <c r="AL80" s="90">
        <v>41714</v>
      </c>
      <c r="AM80" s="91" t="s">
        <v>104</v>
      </c>
      <c r="AN80" s="92" t="s">
        <v>262</v>
      </c>
    </row>
    <row r="81" spans="1:40" s="40" customForma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68"/>
      <c r="AJ81" s="68"/>
      <c r="AL81" s="93">
        <v>41715</v>
      </c>
      <c r="AM81" s="91" t="s">
        <v>104</v>
      </c>
      <c r="AN81" s="92" t="s">
        <v>262</v>
      </c>
    </row>
    <row r="82" spans="1:40" s="40" customForma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68"/>
      <c r="AJ82" s="68"/>
      <c r="AL82" s="90">
        <v>41716</v>
      </c>
      <c r="AM82" s="91" t="s">
        <v>104</v>
      </c>
      <c r="AN82" s="92" t="s">
        <v>262</v>
      </c>
    </row>
    <row r="83" spans="1:40" s="40" customForma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68"/>
      <c r="AL83" s="93">
        <v>41717</v>
      </c>
      <c r="AM83" s="91" t="s">
        <v>104</v>
      </c>
      <c r="AN83" s="92" t="s">
        <v>262</v>
      </c>
    </row>
    <row r="84" spans="1:40" s="40" customForma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68"/>
      <c r="AL84" s="90">
        <v>41718</v>
      </c>
      <c r="AM84" s="91" t="s">
        <v>104</v>
      </c>
      <c r="AN84" s="92" t="s">
        <v>262</v>
      </c>
    </row>
    <row r="85" spans="1:40" s="40" customForma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68"/>
      <c r="AL85" s="93">
        <v>41719</v>
      </c>
      <c r="AM85" s="91" t="s">
        <v>104</v>
      </c>
      <c r="AN85" s="92" t="s">
        <v>262</v>
      </c>
    </row>
    <row r="86" spans="1:40" s="40" customForma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68"/>
      <c r="AL86" s="90">
        <v>41720</v>
      </c>
      <c r="AM86" s="91" t="s">
        <v>104</v>
      </c>
      <c r="AN86" s="92" t="s">
        <v>262</v>
      </c>
    </row>
    <row r="87" spans="1:40" s="40" customForma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68"/>
      <c r="AL87" s="93">
        <v>41721</v>
      </c>
      <c r="AM87" s="91" t="s">
        <v>104</v>
      </c>
      <c r="AN87" s="92" t="s">
        <v>262</v>
      </c>
    </row>
    <row r="88" spans="1:40" s="40" customForma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68"/>
      <c r="AL88" s="90">
        <v>41722</v>
      </c>
      <c r="AM88" s="91" t="s">
        <v>104</v>
      </c>
      <c r="AN88" s="92" t="s">
        <v>262</v>
      </c>
    </row>
    <row r="89" spans="1:40" s="40" customForma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68"/>
      <c r="AL89" s="93">
        <v>41723</v>
      </c>
      <c r="AM89" s="91" t="s">
        <v>104</v>
      </c>
      <c r="AN89" s="92" t="s">
        <v>262</v>
      </c>
    </row>
    <row r="90" spans="1:40" s="40" customForma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68"/>
      <c r="AL90" s="90">
        <v>41724</v>
      </c>
      <c r="AM90" s="91" t="s">
        <v>104</v>
      </c>
      <c r="AN90" s="92" t="s">
        <v>262</v>
      </c>
    </row>
    <row r="91" spans="1:40" s="40" customForma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L91" s="93">
        <v>41725</v>
      </c>
      <c r="AM91" s="91" t="s">
        <v>104</v>
      </c>
      <c r="AN91" s="92" t="s">
        <v>262</v>
      </c>
    </row>
    <row r="92" spans="1:40" s="40" customForma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L92" s="90">
        <v>41726</v>
      </c>
      <c r="AM92" s="91" t="s">
        <v>104</v>
      </c>
      <c r="AN92" s="92" t="s">
        <v>262</v>
      </c>
    </row>
    <row r="93" spans="1:40" s="40" customForma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L93" s="93">
        <v>41727</v>
      </c>
      <c r="AM93" s="91" t="s">
        <v>104</v>
      </c>
      <c r="AN93" s="92" t="s">
        <v>262</v>
      </c>
    </row>
    <row r="94" spans="1:40" s="40" customForma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L94" s="90">
        <v>41728</v>
      </c>
      <c r="AM94" s="91" t="s">
        <v>104</v>
      </c>
      <c r="AN94" s="92" t="s">
        <v>262</v>
      </c>
    </row>
    <row r="95" spans="1:40" s="40" customForma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L95" s="93">
        <v>41729</v>
      </c>
      <c r="AM95" s="91" t="s">
        <v>104</v>
      </c>
      <c r="AN95" s="92" t="s">
        <v>262</v>
      </c>
    </row>
    <row r="96" spans="1:40" s="40" customForma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L96" s="90">
        <v>41730</v>
      </c>
      <c r="AM96" s="91" t="s">
        <v>263</v>
      </c>
      <c r="AN96" s="92" t="s">
        <v>264</v>
      </c>
    </row>
    <row r="97" spans="1:40" s="40" customForma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L97" s="93">
        <v>41731</v>
      </c>
      <c r="AM97" s="91" t="s">
        <v>263</v>
      </c>
      <c r="AN97" s="92" t="s">
        <v>264</v>
      </c>
    </row>
    <row r="98" spans="1:40" s="40" customForma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L98" s="90">
        <v>41732</v>
      </c>
      <c r="AM98" s="91" t="s">
        <v>263</v>
      </c>
      <c r="AN98" s="92" t="s">
        <v>264</v>
      </c>
    </row>
    <row r="99" spans="1:40" s="40" customForma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L99" s="93">
        <v>41733</v>
      </c>
      <c r="AM99" s="91" t="s">
        <v>263</v>
      </c>
      <c r="AN99" s="92" t="s">
        <v>264</v>
      </c>
    </row>
    <row r="100" spans="1:40" s="40" customForma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L100" s="90">
        <v>41734</v>
      </c>
      <c r="AM100" s="91" t="s">
        <v>263</v>
      </c>
      <c r="AN100" s="92" t="s">
        <v>264</v>
      </c>
    </row>
    <row r="101" spans="1:40" s="40" customForma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L101" s="93">
        <v>41735</v>
      </c>
      <c r="AM101" s="91" t="s">
        <v>263</v>
      </c>
      <c r="AN101" s="92" t="s">
        <v>264</v>
      </c>
    </row>
    <row r="102" spans="1:40" s="40" customForma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L102" s="90">
        <v>41736</v>
      </c>
      <c r="AM102" s="91" t="s">
        <v>263</v>
      </c>
      <c r="AN102" s="92" t="s">
        <v>264</v>
      </c>
    </row>
    <row r="103" spans="1:40" s="40" customForma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L103" s="93">
        <v>41737</v>
      </c>
      <c r="AM103" s="91" t="s">
        <v>263</v>
      </c>
      <c r="AN103" s="92" t="s">
        <v>264</v>
      </c>
    </row>
    <row r="104" spans="1:40" s="40" customForma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L104" s="90">
        <v>41738</v>
      </c>
      <c r="AM104" s="91" t="s">
        <v>263</v>
      </c>
      <c r="AN104" s="92" t="s">
        <v>264</v>
      </c>
    </row>
    <row r="105" spans="1:40" s="40" customForma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L105" s="93">
        <v>41739</v>
      </c>
      <c r="AM105" s="91" t="s">
        <v>263</v>
      </c>
      <c r="AN105" s="92" t="s">
        <v>264</v>
      </c>
    </row>
    <row r="106" spans="1:40" s="40" customForma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L106" s="90">
        <v>41740</v>
      </c>
      <c r="AM106" s="91" t="s">
        <v>263</v>
      </c>
      <c r="AN106" s="92" t="s">
        <v>264</v>
      </c>
    </row>
    <row r="107" spans="1:40" s="40" customForma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L107" s="93">
        <v>41741</v>
      </c>
      <c r="AM107" s="91" t="s">
        <v>263</v>
      </c>
      <c r="AN107" s="92" t="s">
        <v>264</v>
      </c>
    </row>
    <row r="108" spans="1:40" s="40" customForma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L108" s="90">
        <v>41742</v>
      </c>
      <c r="AM108" s="91" t="s">
        <v>263</v>
      </c>
      <c r="AN108" s="92" t="s">
        <v>264</v>
      </c>
    </row>
    <row r="109" spans="1:40" s="40" customForma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L109" s="93">
        <v>41743</v>
      </c>
      <c r="AM109" s="91" t="s">
        <v>263</v>
      </c>
      <c r="AN109" s="92" t="s">
        <v>264</v>
      </c>
    </row>
    <row r="110" spans="1:40" s="40" customForma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L110" s="90">
        <v>41744</v>
      </c>
      <c r="AM110" s="91" t="s">
        <v>263</v>
      </c>
      <c r="AN110" s="92" t="s">
        <v>264</v>
      </c>
    </row>
    <row r="111" spans="1:40" s="40" customForma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L111" s="93">
        <v>41745</v>
      </c>
      <c r="AM111" s="91" t="s">
        <v>263</v>
      </c>
      <c r="AN111" s="92" t="s">
        <v>264</v>
      </c>
    </row>
    <row r="112" spans="1:40" s="40" customForma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L112" s="90">
        <v>41746</v>
      </c>
      <c r="AM112" s="91" t="s">
        <v>263</v>
      </c>
      <c r="AN112" s="92" t="s">
        <v>264</v>
      </c>
    </row>
    <row r="113" spans="1:40" s="40" customForma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L113" s="93">
        <v>41747</v>
      </c>
      <c r="AM113" s="91" t="s">
        <v>263</v>
      </c>
      <c r="AN113" s="92" t="s">
        <v>264</v>
      </c>
    </row>
    <row r="114" spans="1:40" s="40" customForma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L114" s="90">
        <v>41748</v>
      </c>
      <c r="AM114" s="91" t="s">
        <v>263</v>
      </c>
      <c r="AN114" s="92" t="s">
        <v>264</v>
      </c>
    </row>
    <row r="115" spans="1:40" s="40" customForma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L115" s="93">
        <v>41749</v>
      </c>
      <c r="AM115" s="91" t="s">
        <v>263</v>
      </c>
      <c r="AN115" s="92" t="s">
        <v>264</v>
      </c>
    </row>
    <row r="116" spans="1:40" s="40" customForma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L116" s="90">
        <v>41750</v>
      </c>
      <c r="AM116" s="91" t="s">
        <v>263</v>
      </c>
      <c r="AN116" s="92" t="s">
        <v>264</v>
      </c>
    </row>
    <row r="117" spans="1:40" s="40" customForma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L117" s="93">
        <v>41751</v>
      </c>
      <c r="AM117" s="91" t="s">
        <v>263</v>
      </c>
      <c r="AN117" s="92" t="s">
        <v>264</v>
      </c>
    </row>
    <row r="118" spans="1:40" s="40" customForma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L118" s="90">
        <v>41752</v>
      </c>
      <c r="AM118" s="91" t="s">
        <v>263</v>
      </c>
      <c r="AN118" s="92" t="s">
        <v>264</v>
      </c>
    </row>
    <row r="119" spans="1:40" s="40" customForma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L119" s="93">
        <v>41753</v>
      </c>
      <c r="AM119" s="91" t="s">
        <v>263</v>
      </c>
      <c r="AN119" s="92" t="s">
        <v>264</v>
      </c>
    </row>
    <row r="120" spans="1:40" s="40" customForma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L120" s="90">
        <v>41754</v>
      </c>
      <c r="AM120" s="91" t="s">
        <v>263</v>
      </c>
      <c r="AN120" s="92" t="s">
        <v>264</v>
      </c>
    </row>
    <row r="121" spans="1:40" s="40" customForma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L121" s="93">
        <v>41755</v>
      </c>
      <c r="AM121" s="91" t="s">
        <v>263</v>
      </c>
      <c r="AN121" s="92" t="s">
        <v>264</v>
      </c>
    </row>
    <row r="122" spans="1:40" s="40" customForma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L122" s="90">
        <v>41756</v>
      </c>
      <c r="AM122" s="91" t="s">
        <v>263</v>
      </c>
      <c r="AN122" s="92" t="s">
        <v>264</v>
      </c>
    </row>
    <row r="123" spans="1:40" s="40" customForma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L123" s="93">
        <v>41757</v>
      </c>
      <c r="AM123" s="91" t="s">
        <v>263</v>
      </c>
      <c r="AN123" s="92" t="s">
        <v>264</v>
      </c>
    </row>
    <row r="124" spans="1:40" s="40" customForma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L124" s="90">
        <v>41758</v>
      </c>
      <c r="AM124" s="91" t="s">
        <v>263</v>
      </c>
      <c r="AN124" s="92" t="s">
        <v>264</v>
      </c>
    </row>
    <row r="125" spans="1:40" s="40" customForma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L125" s="93">
        <v>41759</v>
      </c>
      <c r="AM125" s="91" t="s">
        <v>263</v>
      </c>
      <c r="AN125" s="92" t="s">
        <v>264</v>
      </c>
    </row>
    <row r="126" spans="1:40" s="40" customForma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L126" s="90">
        <v>41760</v>
      </c>
      <c r="AM126" s="91" t="s">
        <v>263</v>
      </c>
      <c r="AN126" s="92" t="s">
        <v>265</v>
      </c>
    </row>
    <row r="127" spans="1:40" s="40" customForma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L127" s="93">
        <v>41761</v>
      </c>
      <c r="AM127" s="91" t="s">
        <v>263</v>
      </c>
      <c r="AN127" s="92" t="s">
        <v>265</v>
      </c>
    </row>
    <row r="128" spans="1:40" s="40" customForma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L128" s="90">
        <v>41762</v>
      </c>
      <c r="AM128" s="91" t="s">
        <v>263</v>
      </c>
      <c r="AN128" s="92" t="s">
        <v>265</v>
      </c>
    </row>
    <row r="129" spans="1:51" s="40" customForma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L129" s="93">
        <v>41763</v>
      </c>
      <c r="AM129" s="91" t="s">
        <v>263</v>
      </c>
      <c r="AN129" s="92" t="s">
        <v>265</v>
      </c>
    </row>
    <row r="130" spans="1:51" s="40" customForma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L130" s="90">
        <v>41764</v>
      </c>
      <c r="AM130" s="91" t="s">
        <v>263</v>
      </c>
      <c r="AN130" s="92" t="s">
        <v>265</v>
      </c>
    </row>
    <row r="131" spans="1:51" s="40" customForma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L131" s="93">
        <v>41765</v>
      </c>
      <c r="AM131" s="91" t="s">
        <v>263</v>
      </c>
      <c r="AN131" s="92" t="s">
        <v>265</v>
      </c>
    </row>
    <row r="132" spans="1:51" s="40" customForma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L132" s="90">
        <v>41766</v>
      </c>
      <c r="AM132" s="91" t="s">
        <v>263</v>
      </c>
      <c r="AN132" s="92" t="s">
        <v>265</v>
      </c>
    </row>
    <row r="133" spans="1:51" s="40" customForma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L133" s="93">
        <v>41767</v>
      </c>
      <c r="AM133" s="91" t="s">
        <v>263</v>
      </c>
      <c r="AN133" s="92" t="s">
        <v>265</v>
      </c>
    </row>
    <row r="134" spans="1:51" s="40" customForma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L134" s="90">
        <v>41768</v>
      </c>
      <c r="AM134" s="91" t="s">
        <v>263</v>
      </c>
      <c r="AN134" s="92" t="s">
        <v>265</v>
      </c>
    </row>
    <row r="135" spans="1:51" s="40" customForma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I135" s="67"/>
      <c r="AK135" s="67"/>
      <c r="AL135" s="93">
        <v>41769</v>
      </c>
      <c r="AM135" s="91" t="s">
        <v>263</v>
      </c>
      <c r="AN135" s="92" t="s">
        <v>265</v>
      </c>
      <c r="AO135" s="67"/>
      <c r="AS135" s="67"/>
      <c r="AU135" s="67"/>
      <c r="AW135" s="67"/>
      <c r="AY135" s="67"/>
    </row>
    <row r="136" spans="1:51" s="40" customForma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I136" s="67"/>
      <c r="AK136" s="67"/>
      <c r="AL136" s="90">
        <v>41770</v>
      </c>
      <c r="AM136" s="91" t="s">
        <v>263</v>
      </c>
      <c r="AN136" s="92" t="s">
        <v>265</v>
      </c>
      <c r="AO136" s="67"/>
      <c r="AS136" s="67"/>
      <c r="AU136" s="67"/>
      <c r="AW136" s="67"/>
      <c r="AY136" s="67"/>
    </row>
    <row r="137" spans="1:51" s="40" customForma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I137" s="67"/>
      <c r="AK137" s="67"/>
      <c r="AL137" s="93">
        <v>41771</v>
      </c>
      <c r="AM137" s="91" t="s">
        <v>263</v>
      </c>
      <c r="AN137" s="92" t="s">
        <v>265</v>
      </c>
      <c r="AO137" s="67"/>
      <c r="AS137" s="67"/>
      <c r="AU137" s="67"/>
      <c r="AW137" s="67"/>
      <c r="AY137" s="67"/>
    </row>
    <row r="138" spans="1:51" s="40" customForma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I138" s="67"/>
      <c r="AK138" s="67"/>
      <c r="AL138" s="90">
        <v>41772</v>
      </c>
      <c r="AM138" s="91" t="s">
        <v>263</v>
      </c>
      <c r="AN138" s="92" t="s">
        <v>265</v>
      </c>
      <c r="AO138" s="67"/>
      <c r="AS138" s="67"/>
      <c r="AU138" s="67"/>
      <c r="AW138" s="67"/>
      <c r="AY138" s="67"/>
    </row>
    <row r="139" spans="1:51" s="40" customForma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I139" s="67"/>
      <c r="AK139" s="67"/>
      <c r="AL139" s="93">
        <v>41773</v>
      </c>
      <c r="AM139" s="91" t="s">
        <v>263</v>
      </c>
      <c r="AN139" s="92" t="s">
        <v>265</v>
      </c>
      <c r="AO139" s="67"/>
      <c r="AS139" s="67"/>
      <c r="AU139" s="67"/>
      <c r="AW139" s="67"/>
      <c r="AY139" s="67"/>
    </row>
    <row r="140" spans="1:51" s="40" customForma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I140" s="67"/>
      <c r="AK140" s="67"/>
      <c r="AL140" s="90">
        <v>41774</v>
      </c>
      <c r="AM140" s="91" t="s">
        <v>263</v>
      </c>
      <c r="AN140" s="92" t="s">
        <v>265</v>
      </c>
      <c r="AO140" s="67"/>
      <c r="AS140" s="67"/>
      <c r="AU140" s="67"/>
      <c r="AW140" s="67"/>
      <c r="AY140" s="67"/>
    </row>
    <row r="141" spans="1:51" s="40" customForma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I141" s="67"/>
      <c r="AK141" s="67"/>
      <c r="AL141" s="93">
        <v>41775</v>
      </c>
      <c r="AM141" s="91" t="s">
        <v>263</v>
      </c>
      <c r="AN141" s="92" t="s">
        <v>265</v>
      </c>
      <c r="AO141" s="67"/>
      <c r="AS141" s="67"/>
      <c r="AU141" s="67"/>
      <c r="AW141" s="67"/>
      <c r="AY141" s="67"/>
    </row>
    <row r="142" spans="1:51" s="40" customForma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I142" s="67"/>
      <c r="AK142" s="67"/>
      <c r="AL142" s="90">
        <v>41776</v>
      </c>
      <c r="AM142" s="91" t="s">
        <v>263</v>
      </c>
      <c r="AN142" s="92" t="s">
        <v>265</v>
      </c>
      <c r="AO142" s="67"/>
      <c r="AS142" s="67"/>
      <c r="AU142" s="67"/>
      <c r="AW142" s="67"/>
      <c r="AY142" s="67"/>
    </row>
    <row r="143" spans="1:51" s="40" customForma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I143" s="67"/>
      <c r="AK143" s="67"/>
      <c r="AL143" s="93">
        <v>41777</v>
      </c>
      <c r="AM143" s="91" t="s">
        <v>263</v>
      </c>
      <c r="AN143" s="92" t="s">
        <v>265</v>
      </c>
      <c r="AO143" s="67"/>
      <c r="AS143" s="67"/>
      <c r="AU143" s="67"/>
      <c r="AW143" s="67"/>
      <c r="AY143" s="67"/>
    </row>
    <row r="144" spans="1:51" s="40" customForma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I144" s="67"/>
      <c r="AK144" s="67"/>
      <c r="AL144" s="90">
        <v>41778</v>
      </c>
      <c r="AM144" s="91" t="s">
        <v>263</v>
      </c>
      <c r="AN144" s="92" t="s">
        <v>265</v>
      </c>
      <c r="AO144" s="67"/>
      <c r="AS144" s="67"/>
      <c r="AU144" s="67"/>
      <c r="AV144" s="2"/>
      <c r="AW144" s="67"/>
      <c r="AY144" s="67"/>
    </row>
    <row r="145" spans="1:51" s="40" customForma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I145" s="67"/>
      <c r="AK145" s="67"/>
      <c r="AL145" s="93">
        <v>41779</v>
      </c>
      <c r="AM145" s="91" t="s">
        <v>263</v>
      </c>
      <c r="AN145" s="92" t="s">
        <v>265</v>
      </c>
      <c r="AO145" s="67"/>
      <c r="AS145" s="67"/>
      <c r="AU145" s="67"/>
      <c r="AV145" s="2"/>
      <c r="AW145" s="67"/>
      <c r="AY145" s="67"/>
    </row>
    <row r="146" spans="1:51" s="40" customForma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I146" s="67"/>
      <c r="AK146" s="67"/>
      <c r="AL146" s="90">
        <v>41780</v>
      </c>
      <c r="AM146" s="91" t="s">
        <v>263</v>
      </c>
      <c r="AN146" s="92" t="s">
        <v>265</v>
      </c>
      <c r="AO146" s="67"/>
      <c r="AS146" s="67"/>
      <c r="AU146" s="67"/>
      <c r="AV146" s="2"/>
      <c r="AW146" s="67"/>
      <c r="AY146" s="67"/>
    </row>
    <row r="147" spans="1:51" s="40" customForma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I147" s="67"/>
      <c r="AK147" s="67"/>
      <c r="AL147" s="93">
        <v>41781</v>
      </c>
      <c r="AM147" s="91" t="s">
        <v>263</v>
      </c>
      <c r="AN147" s="92" t="s">
        <v>265</v>
      </c>
      <c r="AO147" s="67"/>
      <c r="AS147" s="67"/>
      <c r="AU147" s="67"/>
      <c r="AV147" s="2"/>
      <c r="AW147" s="67"/>
      <c r="AY147" s="67"/>
    </row>
    <row r="148" spans="1:51" s="40" customForma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I148" s="67"/>
      <c r="AK148" s="67"/>
      <c r="AL148" s="90">
        <v>41782</v>
      </c>
      <c r="AM148" s="91" t="s">
        <v>263</v>
      </c>
      <c r="AN148" s="92" t="s">
        <v>265</v>
      </c>
      <c r="AO148" s="67"/>
      <c r="AS148" s="67"/>
      <c r="AU148" s="67"/>
      <c r="AV148" s="2"/>
      <c r="AW148" s="67"/>
      <c r="AY148" s="67"/>
    </row>
    <row r="149" spans="1:51" s="40" customForma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I149" s="67"/>
      <c r="AK149" s="67"/>
      <c r="AL149" s="93">
        <v>41783</v>
      </c>
      <c r="AM149" s="91" t="s">
        <v>263</v>
      </c>
      <c r="AN149" s="92" t="s">
        <v>265</v>
      </c>
      <c r="AO149" s="67"/>
      <c r="AS149" s="67"/>
      <c r="AU149" s="67"/>
      <c r="AV149" s="2"/>
      <c r="AW149" s="67"/>
      <c r="AY149" s="67"/>
    </row>
    <row r="150" spans="1:51" s="40" customForma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I150" s="67"/>
      <c r="AK150" s="67"/>
      <c r="AL150" s="90">
        <v>41784</v>
      </c>
      <c r="AM150" s="91" t="s">
        <v>263</v>
      </c>
      <c r="AN150" s="92" t="s">
        <v>265</v>
      </c>
      <c r="AO150" s="67"/>
      <c r="AS150" s="67"/>
      <c r="AU150" s="67"/>
      <c r="AV150" s="2"/>
      <c r="AW150" s="67"/>
      <c r="AX150" s="2"/>
      <c r="AY150" s="67"/>
    </row>
    <row r="151" spans="1:51" s="40" customForma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I151" s="67"/>
      <c r="AK151" s="67"/>
      <c r="AL151" s="93">
        <v>41785</v>
      </c>
      <c r="AM151" s="91" t="s">
        <v>263</v>
      </c>
      <c r="AN151" s="92" t="s">
        <v>265</v>
      </c>
      <c r="AO151" s="67"/>
      <c r="AS151" s="67"/>
      <c r="AU151" s="67"/>
      <c r="AV151" s="2"/>
      <c r="AW151" s="67"/>
      <c r="AX151" s="2"/>
      <c r="AY151" s="67"/>
    </row>
    <row r="152" spans="1:51" s="40" customForma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I152" s="67"/>
      <c r="AK152" s="67"/>
      <c r="AL152" s="90">
        <v>41786</v>
      </c>
      <c r="AM152" s="91" t="s">
        <v>263</v>
      </c>
      <c r="AN152" s="92" t="s">
        <v>265</v>
      </c>
      <c r="AO152" s="67"/>
      <c r="AS152" s="67"/>
      <c r="AU152" s="67"/>
      <c r="AV152" s="2"/>
      <c r="AW152" s="67"/>
      <c r="AX152" s="2"/>
      <c r="AY152" s="67"/>
    </row>
    <row r="153" spans="1:51" s="40" customForma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I153" s="67"/>
      <c r="AK153" s="67"/>
      <c r="AL153" s="93">
        <v>41787</v>
      </c>
      <c r="AM153" s="91" t="s">
        <v>263</v>
      </c>
      <c r="AN153" s="92" t="s">
        <v>265</v>
      </c>
      <c r="AO153" s="67"/>
      <c r="AS153" s="67"/>
      <c r="AU153" s="67"/>
      <c r="AV153" s="2"/>
      <c r="AW153" s="67"/>
      <c r="AX153" s="2"/>
      <c r="AY153" s="67"/>
    </row>
    <row r="154" spans="1:51" s="40" customForma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I154" s="67"/>
      <c r="AK154" s="67"/>
      <c r="AL154" s="90">
        <v>41788</v>
      </c>
      <c r="AM154" s="91" t="s">
        <v>263</v>
      </c>
      <c r="AN154" s="92" t="s">
        <v>265</v>
      </c>
      <c r="AO154" s="67"/>
      <c r="AS154" s="67"/>
      <c r="AU154" s="67"/>
      <c r="AV154" s="2"/>
      <c r="AW154" s="67"/>
      <c r="AX154" s="2"/>
      <c r="AY154" s="67"/>
    </row>
    <row r="155" spans="1:51" s="40" customForma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I155" s="67"/>
      <c r="AK155" s="67"/>
      <c r="AL155" s="93">
        <v>41789</v>
      </c>
      <c r="AM155" s="91" t="s">
        <v>263</v>
      </c>
      <c r="AN155" s="92" t="s">
        <v>265</v>
      </c>
      <c r="AO155" s="67"/>
      <c r="AS155" s="67"/>
      <c r="AU155" s="67"/>
      <c r="AV155" s="2"/>
      <c r="AW155" s="67"/>
      <c r="AX155" s="2"/>
      <c r="AY155" s="67"/>
    </row>
    <row r="156" spans="1:51" s="40" customForma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I156" s="67"/>
      <c r="AK156" s="67"/>
      <c r="AL156" s="90">
        <v>41790</v>
      </c>
      <c r="AM156" s="91" t="s">
        <v>263</v>
      </c>
      <c r="AN156" s="92" t="s">
        <v>265</v>
      </c>
      <c r="AO156" s="67"/>
      <c r="AS156" s="67"/>
      <c r="AU156" s="67"/>
      <c r="AV156" s="2"/>
      <c r="AW156" s="67"/>
      <c r="AX156" s="2"/>
      <c r="AY156" s="67"/>
    </row>
    <row r="157" spans="1:51" x14ac:dyDescent="0.25">
      <c r="AL157" s="93">
        <v>41791</v>
      </c>
      <c r="AM157" s="91" t="s">
        <v>263</v>
      </c>
      <c r="AN157" s="92" t="s">
        <v>266</v>
      </c>
    </row>
    <row r="158" spans="1:51" x14ac:dyDescent="0.25">
      <c r="AL158" s="90">
        <v>41792</v>
      </c>
      <c r="AM158" s="91" t="s">
        <v>263</v>
      </c>
      <c r="AN158" s="92" t="s">
        <v>266</v>
      </c>
    </row>
    <row r="159" spans="1:51" x14ac:dyDescent="0.25">
      <c r="AL159" s="93">
        <v>41793</v>
      </c>
      <c r="AM159" s="91" t="s">
        <v>263</v>
      </c>
      <c r="AN159" s="92" t="s">
        <v>266</v>
      </c>
    </row>
    <row r="160" spans="1:51" x14ac:dyDescent="0.25">
      <c r="AL160" s="90">
        <v>41794</v>
      </c>
      <c r="AM160" s="91" t="s">
        <v>263</v>
      </c>
      <c r="AN160" s="92" t="s">
        <v>266</v>
      </c>
    </row>
    <row r="161" spans="35:51" x14ac:dyDescent="0.25">
      <c r="AL161" s="93">
        <v>41795</v>
      </c>
      <c r="AM161" s="91" t="s">
        <v>263</v>
      </c>
      <c r="AN161" s="92" t="s">
        <v>266</v>
      </c>
    </row>
    <row r="162" spans="35:51" x14ac:dyDescent="0.25">
      <c r="AL162" s="90">
        <v>41796</v>
      </c>
      <c r="AM162" s="91" t="s">
        <v>263</v>
      </c>
      <c r="AN162" s="92" t="s">
        <v>266</v>
      </c>
    </row>
    <row r="163" spans="35:51" x14ac:dyDescent="0.25">
      <c r="AL163" s="93">
        <v>41797</v>
      </c>
      <c r="AM163" s="91" t="s">
        <v>263</v>
      </c>
      <c r="AN163" s="92" t="s">
        <v>266</v>
      </c>
    </row>
    <row r="164" spans="35:51" x14ac:dyDescent="0.25">
      <c r="AL164" s="90">
        <v>41798</v>
      </c>
      <c r="AM164" s="91" t="s">
        <v>263</v>
      </c>
      <c r="AN164" s="92" t="s">
        <v>266</v>
      </c>
    </row>
    <row r="165" spans="35:51" x14ac:dyDescent="0.25">
      <c r="AL165" s="93">
        <v>41799</v>
      </c>
      <c r="AM165" s="91" t="s">
        <v>263</v>
      </c>
      <c r="AN165" s="92" t="s">
        <v>266</v>
      </c>
    </row>
    <row r="166" spans="35:51" x14ac:dyDescent="0.25">
      <c r="AL166" s="90">
        <v>41800</v>
      </c>
      <c r="AM166" s="91" t="s">
        <v>263</v>
      </c>
      <c r="AN166" s="92" t="s">
        <v>266</v>
      </c>
    </row>
    <row r="167" spans="35:51" x14ac:dyDescent="0.25">
      <c r="AI167" s="2"/>
      <c r="AK167" s="2"/>
      <c r="AL167" s="93">
        <v>41801</v>
      </c>
      <c r="AM167" s="91" t="s">
        <v>263</v>
      </c>
      <c r="AN167" s="92" t="s">
        <v>266</v>
      </c>
      <c r="AO167" s="2"/>
      <c r="AS167" s="2"/>
      <c r="AU167" s="2"/>
      <c r="AW167" s="2"/>
      <c r="AY167" s="2"/>
    </row>
    <row r="168" spans="35:51" x14ac:dyDescent="0.25">
      <c r="AL168" s="90">
        <v>41802</v>
      </c>
      <c r="AM168" s="91" t="s">
        <v>263</v>
      </c>
      <c r="AN168" s="92" t="s">
        <v>266</v>
      </c>
    </row>
    <row r="169" spans="35:51" x14ac:dyDescent="0.25">
      <c r="AL169" s="93">
        <v>41803</v>
      </c>
      <c r="AM169" s="91" t="s">
        <v>263</v>
      </c>
      <c r="AN169" s="92" t="s">
        <v>266</v>
      </c>
    </row>
    <row r="170" spans="35:51" x14ac:dyDescent="0.25">
      <c r="AL170" s="90">
        <v>41804</v>
      </c>
      <c r="AM170" s="91" t="s">
        <v>263</v>
      </c>
      <c r="AN170" s="92" t="s">
        <v>266</v>
      </c>
    </row>
    <row r="171" spans="35:51" x14ac:dyDescent="0.25">
      <c r="AL171" s="93">
        <v>41805</v>
      </c>
      <c r="AM171" s="91" t="s">
        <v>263</v>
      </c>
      <c r="AN171" s="92" t="s">
        <v>266</v>
      </c>
    </row>
    <row r="172" spans="35:51" x14ac:dyDescent="0.25">
      <c r="AL172" s="90">
        <v>41806</v>
      </c>
      <c r="AM172" s="91" t="s">
        <v>263</v>
      </c>
      <c r="AN172" s="92" t="s">
        <v>266</v>
      </c>
    </row>
    <row r="173" spans="35:51" x14ac:dyDescent="0.25">
      <c r="AL173" s="93">
        <v>41807</v>
      </c>
      <c r="AM173" s="91" t="s">
        <v>263</v>
      </c>
      <c r="AN173" s="92" t="s">
        <v>266</v>
      </c>
    </row>
    <row r="174" spans="35:51" x14ac:dyDescent="0.25">
      <c r="AL174" s="90">
        <v>41808</v>
      </c>
      <c r="AM174" s="91" t="s">
        <v>263</v>
      </c>
      <c r="AN174" s="92" t="s">
        <v>266</v>
      </c>
    </row>
    <row r="175" spans="35:51" x14ac:dyDescent="0.25">
      <c r="AL175" s="93">
        <v>41809</v>
      </c>
      <c r="AM175" s="91" t="s">
        <v>263</v>
      </c>
      <c r="AN175" s="92" t="s">
        <v>266</v>
      </c>
    </row>
    <row r="176" spans="35:51" x14ac:dyDescent="0.25">
      <c r="AL176" s="90">
        <v>41810</v>
      </c>
      <c r="AM176" s="91" t="s">
        <v>263</v>
      </c>
      <c r="AN176" s="92" t="s">
        <v>266</v>
      </c>
    </row>
    <row r="177" spans="35:51" x14ac:dyDescent="0.25">
      <c r="AL177" s="93">
        <v>41811</v>
      </c>
      <c r="AM177" s="91" t="s">
        <v>263</v>
      </c>
      <c r="AN177" s="92" t="s">
        <v>266</v>
      </c>
    </row>
    <row r="178" spans="35:51" x14ac:dyDescent="0.25">
      <c r="AL178" s="90">
        <v>41812</v>
      </c>
      <c r="AM178" s="91" t="s">
        <v>263</v>
      </c>
      <c r="AN178" s="92" t="s">
        <v>266</v>
      </c>
    </row>
    <row r="179" spans="35:51" x14ac:dyDescent="0.25">
      <c r="AL179" s="93">
        <v>41813</v>
      </c>
      <c r="AM179" s="91" t="s">
        <v>263</v>
      </c>
      <c r="AN179" s="92" t="s">
        <v>266</v>
      </c>
    </row>
    <row r="180" spans="35:51" x14ac:dyDescent="0.25">
      <c r="AL180" s="90">
        <v>41814</v>
      </c>
      <c r="AM180" s="91" t="s">
        <v>263</v>
      </c>
      <c r="AN180" s="92" t="s">
        <v>266</v>
      </c>
    </row>
    <row r="181" spans="35:51" x14ac:dyDescent="0.25">
      <c r="AI181" s="2"/>
      <c r="AK181" s="2"/>
      <c r="AL181" s="93">
        <v>41815</v>
      </c>
      <c r="AM181" s="91" t="s">
        <v>263</v>
      </c>
      <c r="AN181" s="92" t="s">
        <v>266</v>
      </c>
      <c r="AO181" s="2"/>
      <c r="AS181" s="2"/>
      <c r="AU181" s="2"/>
      <c r="AW181" s="2"/>
      <c r="AY181" s="2"/>
    </row>
    <row r="182" spans="35:51" x14ac:dyDescent="0.25">
      <c r="AI182" s="2"/>
      <c r="AK182" s="2"/>
      <c r="AL182" s="90">
        <v>41816</v>
      </c>
      <c r="AM182" s="91" t="s">
        <v>263</v>
      </c>
      <c r="AN182" s="92" t="s">
        <v>266</v>
      </c>
      <c r="AO182" s="2"/>
      <c r="AS182" s="2"/>
      <c r="AU182" s="2"/>
      <c r="AW182" s="2"/>
      <c r="AY182" s="2"/>
    </row>
    <row r="183" spans="35:51" x14ac:dyDescent="0.25">
      <c r="AI183" s="2"/>
      <c r="AK183" s="2"/>
      <c r="AL183" s="93">
        <v>41817</v>
      </c>
      <c r="AM183" s="91" t="s">
        <v>263</v>
      </c>
      <c r="AN183" s="92" t="s">
        <v>266</v>
      </c>
      <c r="AO183" s="2"/>
      <c r="AS183" s="2"/>
      <c r="AU183" s="2"/>
      <c r="AW183" s="2"/>
      <c r="AY183" s="2"/>
    </row>
    <row r="184" spans="35:51" x14ac:dyDescent="0.25">
      <c r="AI184" s="2"/>
      <c r="AK184" s="2"/>
      <c r="AL184" s="90">
        <v>41818</v>
      </c>
      <c r="AM184" s="91" t="s">
        <v>263</v>
      </c>
      <c r="AN184" s="92" t="s">
        <v>266</v>
      </c>
      <c r="AO184" s="2"/>
      <c r="AS184" s="2"/>
      <c r="AU184" s="2"/>
      <c r="AW184" s="2"/>
      <c r="AY184" s="2"/>
    </row>
    <row r="185" spans="35:51" x14ac:dyDescent="0.25">
      <c r="AI185" s="2"/>
      <c r="AK185" s="2"/>
      <c r="AL185" s="93">
        <v>41819</v>
      </c>
      <c r="AM185" s="91" t="s">
        <v>263</v>
      </c>
      <c r="AN185" s="92" t="s">
        <v>266</v>
      </c>
      <c r="AO185" s="2"/>
      <c r="AS185" s="2"/>
      <c r="AU185" s="2"/>
      <c r="AW185" s="2"/>
      <c r="AY185" s="2"/>
    </row>
    <row r="186" spans="35:51" x14ac:dyDescent="0.25">
      <c r="AI186" s="2"/>
      <c r="AK186" s="2"/>
      <c r="AL186" s="90">
        <v>41820</v>
      </c>
      <c r="AM186" s="91" t="s">
        <v>263</v>
      </c>
      <c r="AN186" s="92" t="s">
        <v>266</v>
      </c>
      <c r="AO186" s="2"/>
      <c r="AS186" s="2"/>
      <c r="AU186" s="2"/>
      <c r="AW186" s="2"/>
      <c r="AY186" s="2"/>
    </row>
    <row r="187" spans="35:51" x14ac:dyDescent="0.25">
      <c r="AI187" s="2"/>
      <c r="AK187" s="2"/>
      <c r="AL187" s="93">
        <v>41821</v>
      </c>
      <c r="AM187" s="91" t="s">
        <v>263</v>
      </c>
      <c r="AN187" s="92" t="s">
        <v>267</v>
      </c>
      <c r="AO187" s="2"/>
      <c r="AS187" s="2"/>
      <c r="AU187" s="2"/>
      <c r="AW187" s="2"/>
      <c r="AY187" s="2"/>
    </row>
    <row r="188" spans="35:51" x14ac:dyDescent="0.25">
      <c r="AI188" s="2"/>
      <c r="AK188" s="2"/>
      <c r="AL188" s="90">
        <v>41822</v>
      </c>
      <c r="AM188" s="91" t="s">
        <v>263</v>
      </c>
      <c r="AN188" s="92" t="s">
        <v>267</v>
      </c>
      <c r="AO188" s="2"/>
      <c r="AS188" s="2"/>
      <c r="AU188" s="2"/>
      <c r="AW188" s="2"/>
      <c r="AY188" s="2"/>
    </row>
    <row r="189" spans="35:51" x14ac:dyDescent="0.25">
      <c r="AI189" s="2"/>
      <c r="AK189" s="2"/>
      <c r="AL189" s="93">
        <v>41823</v>
      </c>
      <c r="AM189" s="91" t="s">
        <v>263</v>
      </c>
      <c r="AN189" s="92" t="s">
        <v>267</v>
      </c>
      <c r="AO189" s="2"/>
      <c r="AS189" s="2"/>
      <c r="AU189" s="2"/>
      <c r="AW189" s="2"/>
      <c r="AY189" s="2"/>
    </row>
    <row r="190" spans="35:51" x14ac:dyDescent="0.25">
      <c r="AI190" s="2"/>
      <c r="AK190" s="2"/>
      <c r="AL190" s="90">
        <v>41824</v>
      </c>
      <c r="AM190" s="91" t="s">
        <v>263</v>
      </c>
      <c r="AN190" s="92" t="s">
        <v>267</v>
      </c>
      <c r="AO190" s="2"/>
      <c r="AS190" s="2"/>
      <c r="AU190" s="2"/>
      <c r="AW190" s="2"/>
      <c r="AY190" s="2"/>
    </row>
    <row r="191" spans="35:51" x14ac:dyDescent="0.25">
      <c r="AI191" s="2"/>
      <c r="AK191" s="2"/>
      <c r="AL191" s="93">
        <v>41825</v>
      </c>
      <c r="AM191" s="91" t="s">
        <v>263</v>
      </c>
      <c r="AN191" s="92" t="s">
        <v>267</v>
      </c>
      <c r="AO191" s="2"/>
      <c r="AS191" s="2"/>
      <c r="AU191" s="2"/>
      <c r="AW191" s="2"/>
      <c r="AY191" s="2"/>
    </row>
    <row r="192" spans="35:51" x14ac:dyDescent="0.25">
      <c r="AI192" s="2"/>
      <c r="AK192" s="2"/>
      <c r="AL192" s="90">
        <v>41826</v>
      </c>
      <c r="AM192" s="91" t="s">
        <v>263</v>
      </c>
      <c r="AN192" s="92" t="s">
        <v>267</v>
      </c>
      <c r="AO192" s="2"/>
      <c r="AS192" s="2"/>
      <c r="AU192" s="2"/>
      <c r="AW192" s="2"/>
      <c r="AY192" s="2"/>
    </row>
    <row r="193" spans="35:51" x14ac:dyDescent="0.25">
      <c r="AI193" s="2"/>
      <c r="AK193" s="2"/>
      <c r="AL193" s="93">
        <v>41827</v>
      </c>
      <c r="AM193" s="91" t="s">
        <v>263</v>
      </c>
      <c r="AN193" s="92" t="s">
        <v>267</v>
      </c>
      <c r="AO193" s="2"/>
      <c r="AS193" s="2"/>
      <c r="AU193" s="2"/>
      <c r="AW193" s="2"/>
      <c r="AY193" s="2"/>
    </row>
    <row r="194" spans="35:51" x14ac:dyDescent="0.25">
      <c r="AI194" s="2"/>
      <c r="AK194" s="2"/>
      <c r="AL194" s="90">
        <v>41828</v>
      </c>
      <c r="AM194" s="91" t="s">
        <v>263</v>
      </c>
      <c r="AN194" s="92" t="s">
        <v>267</v>
      </c>
      <c r="AO194" s="2"/>
      <c r="AS194" s="2"/>
      <c r="AU194" s="2"/>
      <c r="AW194" s="2"/>
      <c r="AY194" s="2"/>
    </row>
    <row r="195" spans="35:51" x14ac:dyDescent="0.25">
      <c r="AI195" s="2"/>
      <c r="AK195" s="2"/>
      <c r="AL195" s="93">
        <v>41829</v>
      </c>
      <c r="AM195" s="91" t="s">
        <v>263</v>
      </c>
      <c r="AN195" s="92" t="s">
        <v>267</v>
      </c>
      <c r="AO195" s="2"/>
      <c r="AS195" s="2"/>
      <c r="AU195" s="2"/>
      <c r="AW195" s="2"/>
      <c r="AY195" s="2"/>
    </row>
    <row r="196" spans="35:51" x14ac:dyDescent="0.25">
      <c r="AI196" s="2"/>
      <c r="AK196" s="2"/>
      <c r="AL196" s="90">
        <v>41830</v>
      </c>
      <c r="AM196" s="91" t="s">
        <v>263</v>
      </c>
      <c r="AN196" s="92" t="s">
        <v>267</v>
      </c>
      <c r="AO196" s="2"/>
      <c r="AS196" s="2"/>
      <c r="AU196" s="2"/>
      <c r="AW196" s="2"/>
      <c r="AY196" s="2"/>
    </row>
    <row r="197" spans="35:51" x14ac:dyDescent="0.25">
      <c r="AI197" s="2"/>
      <c r="AK197" s="2"/>
      <c r="AL197" s="93">
        <v>41831</v>
      </c>
      <c r="AM197" s="91" t="s">
        <v>263</v>
      </c>
      <c r="AN197" s="92" t="s">
        <v>267</v>
      </c>
      <c r="AO197" s="2"/>
      <c r="AS197" s="2"/>
      <c r="AU197" s="2"/>
      <c r="AW197" s="2"/>
      <c r="AY197" s="2"/>
    </row>
    <row r="198" spans="35:51" x14ac:dyDescent="0.25">
      <c r="AI198" s="2"/>
      <c r="AK198" s="2"/>
      <c r="AL198" s="90">
        <v>41832</v>
      </c>
      <c r="AM198" s="91" t="s">
        <v>263</v>
      </c>
      <c r="AN198" s="92" t="s">
        <v>267</v>
      </c>
      <c r="AO198" s="2"/>
      <c r="AS198" s="2"/>
      <c r="AU198" s="2"/>
      <c r="AW198" s="2"/>
      <c r="AY198" s="2"/>
    </row>
    <row r="199" spans="35:51" x14ac:dyDescent="0.25">
      <c r="AI199" s="2"/>
      <c r="AK199" s="2"/>
      <c r="AL199" s="93">
        <v>41833</v>
      </c>
      <c r="AM199" s="91" t="s">
        <v>263</v>
      </c>
      <c r="AN199" s="92" t="s">
        <v>267</v>
      </c>
      <c r="AO199" s="2"/>
      <c r="AS199" s="2"/>
      <c r="AU199" s="2"/>
      <c r="AW199" s="2"/>
      <c r="AY199" s="2"/>
    </row>
    <row r="200" spans="35:51" x14ac:dyDescent="0.25">
      <c r="AI200" s="2"/>
      <c r="AK200" s="2"/>
      <c r="AL200" s="90">
        <v>41834</v>
      </c>
      <c r="AM200" s="91" t="s">
        <v>263</v>
      </c>
      <c r="AN200" s="92" t="s">
        <v>267</v>
      </c>
      <c r="AO200" s="2"/>
      <c r="AS200" s="2"/>
      <c r="AU200" s="2"/>
      <c r="AW200" s="2"/>
      <c r="AY200" s="2"/>
    </row>
    <row r="201" spans="35:51" x14ac:dyDescent="0.25">
      <c r="AI201" s="2"/>
      <c r="AK201" s="2"/>
      <c r="AL201" s="93">
        <v>41835</v>
      </c>
      <c r="AM201" s="91" t="s">
        <v>263</v>
      </c>
      <c r="AN201" s="92" t="s">
        <v>267</v>
      </c>
      <c r="AO201" s="2"/>
      <c r="AS201" s="2"/>
      <c r="AU201" s="2"/>
      <c r="AW201" s="2"/>
      <c r="AY201" s="2"/>
    </row>
    <row r="202" spans="35:51" x14ac:dyDescent="0.25">
      <c r="AI202" s="2"/>
      <c r="AK202" s="2"/>
      <c r="AL202" s="90">
        <v>41836</v>
      </c>
      <c r="AM202" s="91" t="s">
        <v>263</v>
      </c>
      <c r="AN202" s="92" t="s">
        <v>267</v>
      </c>
      <c r="AO202" s="2"/>
      <c r="AS202" s="2"/>
      <c r="AU202" s="2"/>
      <c r="AW202" s="2"/>
      <c r="AY202" s="2"/>
    </row>
    <row r="203" spans="35:51" x14ac:dyDescent="0.25">
      <c r="AI203" s="2"/>
      <c r="AK203" s="2"/>
      <c r="AL203" s="93">
        <v>41837</v>
      </c>
      <c r="AM203" s="91" t="s">
        <v>263</v>
      </c>
      <c r="AN203" s="92" t="s">
        <v>267</v>
      </c>
      <c r="AO203" s="2"/>
      <c r="AS203" s="2"/>
      <c r="AU203" s="2"/>
      <c r="AW203" s="2"/>
      <c r="AY203" s="2"/>
    </row>
    <row r="204" spans="35:51" x14ac:dyDescent="0.25">
      <c r="AI204" s="2"/>
      <c r="AK204" s="2"/>
      <c r="AL204" s="90">
        <v>41838</v>
      </c>
      <c r="AM204" s="91" t="s">
        <v>263</v>
      </c>
      <c r="AN204" s="92" t="s">
        <v>267</v>
      </c>
      <c r="AO204" s="2"/>
      <c r="AS204" s="2"/>
      <c r="AU204" s="2"/>
      <c r="AW204" s="2"/>
      <c r="AY204" s="2"/>
    </row>
    <row r="205" spans="35:51" x14ac:dyDescent="0.25">
      <c r="AI205" s="2"/>
      <c r="AK205" s="2"/>
      <c r="AL205" s="93">
        <v>41839</v>
      </c>
      <c r="AM205" s="91" t="s">
        <v>263</v>
      </c>
      <c r="AN205" s="92" t="s">
        <v>267</v>
      </c>
      <c r="AO205" s="2"/>
      <c r="AS205" s="2"/>
      <c r="AU205" s="2"/>
      <c r="AW205" s="2"/>
      <c r="AY205" s="2"/>
    </row>
    <row r="206" spans="35:51" x14ac:dyDescent="0.25">
      <c r="AI206" s="2"/>
      <c r="AK206" s="2"/>
      <c r="AL206" s="90">
        <v>41840</v>
      </c>
      <c r="AM206" s="91" t="s">
        <v>263</v>
      </c>
      <c r="AN206" s="92" t="s">
        <v>267</v>
      </c>
      <c r="AO206" s="2"/>
      <c r="AS206" s="2"/>
      <c r="AU206" s="2"/>
      <c r="AW206" s="2"/>
      <c r="AY206" s="2"/>
    </row>
    <row r="207" spans="35:51" x14ac:dyDescent="0.25">
      <c r="AI207" s="2"/>
      <c r="AK207" s="2"/>
      <c r="AL207" s="93">
        <v>41841</v>
      </c>
      <c r="AM207" s="91" t="s">
        <v>263</v>
      </c>
      <c r="AN207" s="92" t="s">
        <v>267</v>
      </c>
      <c r="AO207" s="2"/>
      <c r="AS207" s="2"/>
      <c r="AU207" s="2"/>
      <c r="AW207" s="2"/>
      <c r="AY207" s="2"/>
    </row>
    <row r="208" spans="35:51" x14ac:dyDescent="0.25">
      <c r="AI208" s="2"/>
      <c r="AK208" s="2"/>
      <c r="AL208" s="90">
        <v>41842</v>
      </c>
      <c r="AM208" s="91" t="s">
        <v>263</v>
      </c>
      <c r="AN208" s="92" t="s">
        <v>267</v>
      </c>
      <c r="AO208" s="2"/>
      <c r="AS208" s="2"/>
      <c r="AU208" s="2"/>
      <c r="AW208" s="2"/>
      <c r="AY208" s="2"/>
    </row>
    <row r="209" spans="35:51" x14ac:dyDescent="0.25">
      <c r="AI209" s="2"/>
      <c r="AK209" s="2"/>
      <c r="AL209" s="93">
        <v>41843</v>
      </c>
      <c r="AM209" s="91" t="s">
        <v>263</v>
      </c>
      <c r="AN209" s="92" t="s">
        <v>267</v>
      </c>
      <c r="AO209" s="2"/>
      <c r="AS209" s="2"/>
      <c r="AU209" s="2"/>
      <c r="AW209" s="2"/>
      <c r="AY209" s="2"/>
    </row>
    <row r="210" spans="35:51" x14ac:dyDescent="0.25">
      <c r="AI210" s="2"/>
      <c r="AK210" s="2"/>
      <c r="AL210" s="90">
        <v>41844</v>
      </c>
      <c r="AM210" s="91" t="s">
        <v>263</v>
      </c>
      <c r="AN210" s="92" t="s">
        <v>267</v>
      </c>
      <c r="AO210" s="2"/>
      <c r="AS210" s="2"/>
      <c r="AU210" s="2"/>
      <c r="AW210" s="2"/>
      <c r="AY210" s="2"/>
    </row>
    <row r="211" spans="35:51" x14ac:dyDescent="0.25">
      <c r="AI211" s="2"/>
      <c r="AK211" s="2"/>
      <c r="AL211" s="93">
        <v>41845</v>
      </c>
      <c r="AM211" s="91" t="s">
        <v>263</v>
      </c>
      <c r="AN211" s="92" t="s">
        <v>267</v>
      </c>
      <c r="AO211" s="2"/>
      <c r="AS211" s="2"/>
      <c r="AU211" s="2"/>
      <c r="AW211" s="2"/>
      <c r="AY211" s="2"/>
    </row>
    <row r="212" spans="35:51" x14ac:dyDescent="0.25">
      <c r="AI212" s="2"/>
      <c r="AK212" s="2"/>
      <c r="AL212" s="90">
        <v>41846</v>
      </c>
      <c r="AM212" s="91" t="s">
        <v>263</v>
      </c>
      <c r="AN212" s="92" t="s">
        <v>267</v>
      </c>
      <c r="AO212" s="2"/>
      <c r="AS212" s="2"/>
      <c r="AU212" s="2"/>
      <c r="AW212" s="2"/>
      <c r="AY212" s="2"/>
    </row>
    <row r="213" spans="35:51" x14ac:dyDescent="0.25">
      <c r="AI213" s="2"/>
      <c r="AK213" s="2"/>
      <c r="AL213" s="93">
        <v>41847</v>
      </c>
      <c r="AM213" s="91" t="s">
        <v>263</v>
      </c>
      <c r="AN213" s="92" t="s">
        <v>267</v>
      </c>
      <c r="AO213" s="2"/>
      <c r="AS213" s="2"/>
      <c r="AU213" s="2"/>
      <c r="AW213" s="2"/>
      <c r="AY213" s="2"/>
    </row>
    <row r="214" spans="35:51" x14ac:dyDescent="0.25">
      <c r="AI214" s="2"/>
      <c r="AK214" s="2"/>
      <c r="AL214" s="90">
        <v>41848</v>
      </c>
      <c r="AM214" s="91" t="s">
        <v>263</v>
      </c>
      <c r="AN214" s="92" t="s">
        <v>267</v>
      </c>
      <c r="AO214" s="2"/>
      <c r="AS214" s="2"/>
      <c r="AU214" s="2"/>
      <c r="AW214" s="2"/>
      <c r="AY214" s="2"/>
    </row>
    <row r="215" spans="35:51" x14ac:dyDescent="0.25">
      <c r="AI215" s="2"/>
      <c r="AK215" s="2"/>
      <c r="AL215" s="93">
        <v>41849</v>
      </c>
      <c r="AM215" s="91" t="s">
        <v>263</v>
      </c>
      <c r="AN215" s="92" t="s">
        <v>267</v>
      </c>
      <c r="AO215" s="2"/>
      <c r="AS215" s="2"/>
      <c r="AU215" s="2"/>
      <c r="AW215" s="2"/>
      <c r="AY215" s="2"/>
    </row>
    <row r="216" spans="35:51" x14ac:dyDescent="0.25">
      <c r="AI216" s="2"/>
      <c r="AK216" s="2"/>
      <c r="AL216" s="90">
        <v>41850</v>
      </c>
      <c r="AM216" s="91" t="s">
        <v>263</v>
      </c>
      <c r="AN216" s="92" t="s">
        <v>267</v>
      </c>
      <c r="AO216" s="2"/>
      <c r="AS216" s="2"/>
      <c r="AU216" s="2"/>
      <c r="AW216" s="2"/>
      <c r="AY216" s="2"/>
    </row>
    <row r="217" spans="35:51" x14ac:dyDescent="0.25">
      <c r="AI217" s="2"/>
      <c r="AK217" s="2"/>
      <c r="AL217" s="93">
        <v>41851</v>
      </c>
      <c r="AM217" s="91" t="s">
        <v>263</v>
      </c>
      <c r="AN217" s="92" t="s">
        <v>267</v>
      </c>
      <c r="AO217" s="2"/>
      <c r="AS217" s="2"/>
      <c r="AU217" s="2"/>
      <c r="AW217" s="2"/>
      <c r="AY217" s="2"/>
    </row>
    <row r="218" spans="35:51" x14ac:dyDescent="0.25">
      <c r="AI218" s="2"/>
      <c r="AK218" s="2"/>
      <c r="AL218" s="90">
        <v>41852</v>
      </c>
      <c r="AM218" s="91" t="s">
        <v>263</v>
      </c>
      <c r="AN218" s="92" t="s">
        <v>268</v>
      </c>
      <c r="AO218" s="2"/>
      <c r="AS218" s="2"/>
      <c r="AU218" s="2"/>
      <c r="AW218" s="2"/>
      <c r="AY218" s="2"/>
    </row>
    <row r="219" spans="35:51" x14ac:dyDescent="0.25">
      <c r="AI219" s="2"/>
      <c r="AK219" s="2"/>
      <c r="AL219" s="93">
        <v>41853</v>
      </c>
      <c r="AM219" s="91" t="s">
        <v>263</v>
      </c>
      <c r="AN219" s="92" t="s">
        <v>268</v>
      </c>
      <c r="AO219" s="2"/>
      <c r="AS219" s="2"/>
      <c r="AU219" s="2"/>
      <c r="AW219" s="2"/>
      <c r="AY219" s="2"/>
    </row>
    <row r="220" spans="35:51" x14ac:dyDescent="0.25">
      <c r="AI220" s="2"/>
      <c r="AK220" s="2"/>
      <c r="AL220" s="90">
        <v>41854</v>
      </c>
      <c r="AM220" s="91" t="s">
        <v>263</v>
      </c>
      <c r="AN220" s="92" t="s">
        <v>268</v>
      </c>
      <c r="AO220" s="2"/>
      <c r="AS220" s="2"/>
      <c r="AU220" s="2"/>
      <c r="AW220" s="2"/>
      <c r="AY220" s="2"/>
    </row>
    <row r="221" spans="35:51" x14ac:dyDescent="0.25">
      <c r="AI221" s="2"/>
      <c r="AK221" s="2"/>
      <c r="AL221" s="93">
        <v>41855</v>
      </c>
      <c r="AM221" s="91" t="s">
        <v>263</v>
      </c>
      <c r="AN221" s="92" t="s">
        <v>268</v>
      </c>
      <c r="AO221" s="2"/>
      <c r="AS221" s="2"/>
      <c r="AU221" s="2"/>
      <c r="AW221" s="2"/>
      <c r="AY221" s="2"/>
    </row>
    <row r="222" spans="35:51" x14ac:dyDescent="0.25">
      <c r="AI222" s="2"/>
      <c r="AK222" s="2"/>
      <c r="AL222" s="90">
        <v>41856</v>
      </c>
      <c r="AM222" s="91" t="s">
        <v>263</v>
      </c>
      <c r="AN222" s="92" t="s">
        <v>268</v>
      </c>
      <c r="AO222" s="2"/>
      <c r="AS222" s="2"/>
      <c r="AU222" s="2"/>
      <c r="AW222" s="2"/>
      <c r="AY222" s="2"/>
    </row>
    <row r="223" spans="35:51" x14ac:dyDescent="0.25">
      <c r="AI223" s="2"/>
      <c r="AK223" s="2"/>
      <c r="AL223" s="93">
        <v>41857</v>
      </c>
      <c r="AM223" s="91" t="s">
        <v>263</v>
      </c>
      <c r="AN223" s="92" t="s">
        <v>268</v>
      </c>
      <c r="AO223" s="2"/>
      <c r="AS223" s="2"/>
      <c r="AU223" s="2"/>
      <c r="AW223" s="2"/>
      <c r="AY223" s="2"/>
    </row>
    <row r="224" spans="35:51" x14ac:dyDescent="0.25">
      <c r="AI224" s="2"/>
      <c r="AK224" s="2"/>
      <c r="AL224" s="90">
        <v>41858</v>
      </c>
      <c r="AM224" s="91" t="s">
        <v>263</v>
      </c>
      <c r="AN224" s="92" t="s">
        <v>268</v>
      </c>
      <c r="AO224" s="2"/>
      <c r="AS224" s="2"/>
      <c r="AU224" s="2"/>
      <c r="AW224" s="2"/>
      <c r="AY224" s="2"/>
    </row>
    <row r="225" spans="35:51" x14ac:dyDescent="0.25">
      <c r="AI225" s="2"/>
      <c r="AK225" s="2"/>
      <c r="AL225" s="93">
        <v>41859</v>
      </c>
      <c r="AM225" s="91" t="s">
        <v>263</v>
      </c>
      <c r="AN225" s="92" t="s">
        <v>268</v>
      </c>
      <c r="AO225" s="2"/>
      <c r="AS225" s="2"/>
      <c r="AU225" s="2"/>
      <c r="AW225" s="2"/>
      <c r="AY225" s="2"/>
    </row>
    <row r="226" spans="35:51" x14ac:dyDescent="0.25">
      <c r="AI226" s="2"/>
      <c r="AK226" s="2"/>
      <c r="AL226" s="90">
        <v>41860</v>
      </c>
      <c r="AM226" s="91" t="s">
        <v>263</v>
      </c>
      <c r="AN226" s="92" t="s">
        <v>268</v>
      </c>
      <c r="AO226" s="2"/>
      <c r="AS226" s="2"/>
      <c r="AU226" s="2"/>
      <c r="AW226" s="2"/>
      <c r="AY226" s="2"/>
    </row>
    <row r="227" spans="35:51" x14ac:dyDescent="0.25">
      <c r="AI227" s="2"/>
      <c r="AK227" s="2"/>
      <c r="AL227" s="93">
        <v>41861</v>
      </c>
      <c r="AM227" s="91" t="s">
        <v>263</v>
      </c>
      <c r="AN227" s="92" t="s">
        <v>268</v>
      </c>
      <c r="AO227" s="2"/>
      <c r="AS227" s="2"/>
      <c r="AU227" s="2"/>
      <c r="AW227" s="2"/>
      <c r="AY227" s="2"/>
    </row>
    <row r="228" spans="35:51" x14ac:dyDescent="0.25">
      <c r="AI228" s="2"/>
      <c r="AK228" s="2"/>
      <c r="AL228" s="90">
        <v>41862</v>
      </c>
      <c r="AM228" s="91" t="s">
        <v>263</v>
      </c>
      <c r="AN228" s="92" t="s">
        <v>268</v>
      </c>
      <c r="AO228" s="2"/>
      <c r="AS228" s="2"/>
      <c r="AU228" s="2"/>
      <c r="AW228" s="2"/>
      <c r="AY228" s="2"/>
    </row>
    <row r="229" spans="35:51" x14ac:dyDescent="0.25">
      <c r="AI229" s="2"/>
      <c r="AK229" s="2"/>
      <c r="AL229" s="93">
        <v>41863</v>
      </c>
      <c r="AM229" s="91" t="s">
        <v>263</v>
      </c>
      <c r="AN229" s="92" t="s">
        <v>268</v>
      </c>
      <c r="AO229" s="2"/>
      <c r="AS229" s="2"/>
      <c r="AU229" s="2"/>
      <c r="AW229" s="2"/>
      <c r="AY229" s="2"/>
    </row>
    <row r="230" spans="35:51" x14ac:dyDescent="0.25">
      <c r="AI230" s="2"/>
      <c r="AK230" s="2"/>
      <c r="AL230" s="90">
        <v>41864</v>
      </c>
      <c r="AM230" s="91" t="s">
        <v>263</v>
      </c>
      <c r="AN230" s="92" t="s">
        <v>268</v>
      </c>
      <c r="AO230" s="2"/>
      <c r="AS230" s="2"/>
      <c r="AU230" s="2"/>
      <c r="AW230" s="2"/>
      <c r="AY230" s="2"/>
    </row>
    <row r="231" spans="35:51" x14ac:dyDescent="0.25">
      <c r="AI231" s="2"/>
      <c r="AK231" s="2"/>
      <c r="AL231" s="93">
        <v>41865</v>
      </c>
      <c r="AM231" s="91" t="s">
        <v>263</v>
      </c>
      <c r="AN231" s="92" t="s">
        <v>268</v>
      </c>
      <c r="AO231" s="2"/>
      <c r="AS231" s="2"/>
      <c r="AU231" s="2"/>
      <c r="AW231" s="2"/>
      <c r="AY231" s="2"/>
    </row>
    <row r="232" spans="35:51" x14ac:dyDescent="0.25">
      <c r="AI232" s="2"/>
      <c r="AK232" s="2"/>
      <c r="AL232" s="90">
        <v>41866</v>
      </c>
      <c r="AM232" s="91" t="s">
        <v>263</v>
      </c>
      <c r="AN232" s="92" t="s">
        <v>268</v>
      </c>
      <c r="AO232" s="2"/>
      <c r="AS232" s="2"/>
      <c r="AU232" s="2"/>
      <c r="AW232" s="2"/>
      <c r="AY232" s="2"/>
    </row>
    <row r="233" spans="35:51" x14ac:dyDescent="0.25">
      <c r="AI233" s="2"/>
      <c r="AK233" s="2"/>
      <c r="AL233" s="93">
        <v>41867</v>
      </c>
      <c r="AM233" s="91" t="s">
        <v>263</v>
      </c>
      <c r="AN233" s="92" t="s">
        <v>268</v>
      </c>
      <c r="AO233" s="2"/>
      <c r="AS233" s="2"/>
      <c r="AU233" s="2"/>
      <c r="AW233" s="2"/>
      <c r="AY233" s="2"/>
    </row>
    <row r="234" spans="35:51" x14ac:dyDescent="0.25">
      <c r="AI234" s="2"/>
      <c r="AK234" s="2"/>
      <c r="AL234" s="90">
        <v>41868</v>
      </c>
      <c r="AM234" s="91" t="s">
        <v>263</v>
      </c>
      <c r="AN234" s="92" t="s">
        <v>268</v>
      </c>
      <c r="AO234" s="2"/>
      <c r="AS234" s="2"/>
      <c r="AU234" s="2"/>
      <c r="AW234" s="2"/>
      <c r="AY234" s="2"/>
    </row>
    <row r="235" spans="35:51" x14ac:dyDescent="0.25">
      <c r="AI235" s="2"/>
      <c r="AK235" s="2"/>
      <c r="AL235" s="93">
        <v>41869</v>
      </c>
      <c r="AM235" s="91" t="s">
        <v>263</v>
      </c>
      <c r="AN235" s="92" t="s">
        <v>268</v>
      </c>
      <c r="AO235" s="2"/>
      <c r="AS235" s="2"/>
      <c r="AU235" s="2"/>
      <c r="AW235" s="2"/>
      <c r="AY235" s="2"/>
    </row>
    <row r="236" spans="35:51" x14ac:dyDescent="0.25">
      <c r="AI236" s="2"/>
      <c r="AK236" s="2"/>
      <c r="AL236" s="90">
        <v>41870</v>
      </c>
      <c r="AM236" s="91" t="s">
        <v>263</v>
      </c>
      <c r="AN236" s="92" t="s">
        <v>268</v>
      </c>
      <c r="AO236" s="2"/>
      <c r="AS236" s="2"/>
      <c r="AU236" s="2"/>
      <c r="AW236" s="2"/>
      <c r="AY236" s="2"/>
    </row>
    <row r="237" spans="35:51" x14ac:dyDescent="0.25">
      <c r="AI237" s="2"/>
      <c r="AK237" s="2"/>
      <c r="AL237" s="93">
        <v>41871</v>
      </c>
      <c r="AM237" s="91" t="s">
        <v>263</v>
      </c>
      <c r="AN237" s="92" t="s">
        <v>268</v>
      </c>
      <c r="AO237" s="2"/>
      <c r="AS237" s="2"/>
      <c r="AU237" s="2"/>
      <c r="AW237" s="2"/>
      <c r="AY237" s="2"/>
    </row>
    <row r="238" spans="35:51" x14ac:dyDescent="0.25">
      <c r="AI238" s="2"/>
      <c r="AK238" s="2"/>
      <c r="AL238" s="90">
        <v>41872</v>
      </c>
      <c r="AM238" s="91" t="s">
        <v>263</v>
      </c>
      <c r="AN238" s="92" t="s">
        <v>268</v>
      </c>
      <c r="AO238" s="2"/>
      <c r="AS238" s="2"/>
      <c r="AU238" s="2"/>
      <c r="AW238" s="2"/>
      <c r="AY238" s="2"/>
    </row>
    <row r="239" spans="35:51" x14ac:dyDescent="0.25">
      <c r="AI239" s="2"/>
      <c r="AK239" s="2"/>
      <c r="AL239" s="93">
        <v>41873</v>
      </c>
      <c r="AM239" s="91" t="s">
        <v>263</v>
      </c>
      <c r="AN239" s="92" t="s">
        <v>268</v>
      </c>
      <c r="AO239" s="2"/>
      <c r="AS239" s="2"/>
      <c r="AU239" s="2"/>
      <c r="AW239" s="2"/>
      <c r="AY239" s="2"/>
    </row>
    <row r="240" spans="35:51" x14ac:dyDescent="0.25">
      <c r="AI240" s="2"/>
      <c r="AK240" s="2"/>
      <c r="AL240" s="90">
        <v>41874</v>
      </c>
      <c r="AM240" s="91" t="s">
        <v>263</v>
      </c>
      <c r="AN240" s="92" t="s">
        <v>268</v>
      </c>
      <c r="AO240" s="2"/>
      <c r="AS240" s="2"/>
      <c r="AU240" s="2"/>
      <c r="AW240" s="2"/>
      <c r="AY240" s="2"/>
    </row>
    <row r="241" spans="35:51" x14ac:dyDescent="0.25">
      <c r="AI241" s="2"/>
      <c r="AK241" s="2"/>
      <c r="AL241" s="93">
        <v>41875</v>
      </c>
      <c r="AM241" s="91" t="s">
        <v>263</v>
      </c>
      <c r="AN241" s="92" t="s">
        <v>268</v>
      </c>
      <c r="AO241" s="2"/>
      <c r="AS241" s="2"/>
      <c r="AU241" s="2"/>
      <c r="AW241" s="2"/>
      <c r="AY241" s="2"/>
    </row>
    <row r="242" spans="35:51" x14ac:dyDescent="0.25">
      <c r="AI242" s="2"/>
      <c r="AK242" s="2"/>
      <c r="AL242" s="90">
        <v>41876</v>
      </c>
      <c r="AM242" s="91" t="s">
        <v>263</v>
      </c>
      <c r="AN242" s="92" t="s">
        <v>268</v>
      </c>
      <c r="AO242" s="2"/>
      <c r="AS242" s="2"/>
      <c r="AU242" s="2"/>
      <c r="AW242" s="2"/>
      <c r="AY242" s="2"/>
    </row>
    <row r="243" spans="35:51" x14ac:dyDescent="0.25">
      <c r="AI243" s="2"/>
      <c r="AK243" s="2"/>
      <c r="AL243" s="93">
        <v>41877</v>
      </c>
      <c r="AM243" s="91" t="s">
        <v>263</v>
      </c>
      <c r="AN243" s="92" t="s">
        <v>268</v>
      </c>
      <c r="AO243" s="2"/>
      <c r="AS243" s="2"/>
      <c r="AU243" s="2"/>
      <c r="AW243" s="2"/>
      <c r="AY243" s="2"/>
    </row>
    <row r="244" spans="35:51" x14ac:dyDescent="0.25">
      <c r="AI244" s="2"/>
      <c r="AK244" s="2"/>
      <c r="AL244" s="90">
        <v>41878</v>
      </c>
      <c r="AM244" s="91" t="s">
        <v>263</v>
      </c>
      <c r="AN244" s="92" t="s">
        <v>268</v>
      </c>
      <c r="AO244" s="2"/>
      <c r="AS244" s="2"/>
      <c r="AU244" s="2"/>
      <c r="AW244" s="2"/>
      <c r="AY244" s="2"/>
    </row>
    <row r="245" spans="35:51" x14ac:dyDescent="0.25">
      <c r="AI245" s="2"/>
      <c r="AK245" s="2"/>
      <c r="AL245" s="93">
        <v>41879</v>
      </c>
      <c r="AM245" s="91" t="s">
        <v>263</v>
      </c>
      <c r="AN245" s="92" t="s">
        <v>268</v>
      </c>
      <c r="AO245" s="2"/>
      <c r="AS245" s="2"/>
      <c r="AU245" s="2"/>
      <c r="AW245" s="2"/>
      <c r="AY245" s="2"/>
    </row>
    <row r="246" spans="35:51" x14ac:dyDescent="0.25">
      <c r="AI246" s="2"/>
      <c r="AK246" s="2"/>
      <c r="AL246" s="90">
        <v>41880</v>
      </c>
      <c r="AM246" s="91" t="s">
        <v>263</v>
      </c>
      <c r="AN246" s="92" t="s">
        <v>268</v>
      </c>
      <c r="AO246" s="2"/>
      <c r="AS246" s="2"/>
      <c r="AU246" s="2"/>
      <c r="AW246" s="2"/>
      <c r="AY246" s="2"/>
    </row>
    <row r="247" spans="35:51" x14ac:dyDescent="0.25">
      <c r="AI247" s="2"/>
      <c r="AK247" s="2"/>
      <c r="AL247" s="93">
        <v>41881</v>
      </c>
      <c r="AM247" s="91" t="s">
        <v>263</v>
      </c>
      <c r="AN247" s="92" t="s">
        <v>268</v>
      </c>
      <c r="AO247" s="2"/>
      <c r="AS247" s="2"/>
      <c r="AU247" s="2"/>
      <c r="AW247" s="2"/>
      <c r="AY247" s="2"/>
    </row>
    <row r="248" spans="35:51" x14ac:dyDescent="0.25">
      <c r="AI248" s="2"/>
      <c r="AK248" s="2"/>
      <c r="AL248" s="90">
        <v>41882</v>
      </c>
      <c r="AM248" s="91" t="s">
        <v>263</v>
      </c>
      <c r="AN248" s="92" t="s">
        <v>268</v>
      </c>
      <c r="AO248" s="2"/>
      <c r="AS248" s="2"/>
      <c r="AU248" s="2"/>
      <c r="AW248" s="2"/>
      <c r="AY248" s="2"/>
    </row>
    <row r="249" spans="35:51" x14ac:dyDescent="0.25">
      <c r="AI249" s="2"/>
      <c r="AK249" s="2"/>
      <c r="AL249" s="93">
        <v>41883</v>
      </c>
      <c r="AM249" s="91" t="s">
        <v>263</v>
      </c>
      <c r="AN249" s="92" t="s">
        <v>269</v>
      </c>
      <c r="AO249" s="2"/>
      <c r="AS249" s="2"/>
      <c r="AU249" s="2"/>
      <c r="AW249" s="2"/>
      <c r="AY249" s="2"/>
    </row>
    <row r="250" spans="35:51" x14ac:dyDescent="0.25">
      <c r="AI250" s="2"/>
      <c r="AK250" s="2"/>
      <c r="AL250" s="90">
        <v>41884</v>
      </c>
      <c r="AM250" s="91" t="s">
        <v>263</v>
      </c>
      <c r="AN250" s="92" t="s">
        <v>269</v>
      </c>
      <c r="AO250" s="2"/>
      <c r="AS250" s="2"/>
      <c r="AU250" s="2"/>
      <c r="AW250" s="2"/>
      <c r="AY250" s="2"/>
    </row>
    <row r="251" spans="35:51" x14ac:dyDescent="0.25">
      <c r="AI251" s="2"/>
      <c r="AK251" s="2"/>
      <c r="AL251" s="93">
        <v>41885</v>
      </c>
      <c r="AM251" s="91" t="s">
        <v>263</v>
      </c>
      <c r="AN251" s="92" t="s">
        <v>269</v>
      </c>
      <c r="AO251" s="2"/>
      <c r="AS251" s="2"/>
      <c r="AU251" s="2"/>
      <c r="AW251" s="2"/>
      <c r="AY251" s="2"/>
    </row>
    <row r="252" spans="35:51" x14ac:dyDescent="0.25">
      <c r="AI252" s="2"/>
      <c r="AK252" s="2"/>
      <c r="AL252" s="90">
        <v>41886</v>
      </c>
      <c r="AM252" s="91" t="s">
        <v>263</v>
      </c>
      <c r="AN252" s="92" t="s">
        <v>269</v>
      </c>
      <c r="AO252" s="2"/>
      <c r="AS252" s="2"/>
      <c r="AU252" s="2"/>
      <c r="AW252" s="2"/>
      <c r="AY252" s="2"/>
    </row>
    <row r="253" spans="35:51" x14ac:dyDescent="0.25">
      <c r="AI253" s="2"/>
      <c r="AK253" s="2"/>
      <c r="AL253" s="93">
        <v>41887</v>
      </c>
      <c r="AM253" s="91" t="s">
        <v>263</v>
      </c>
      <c r="AN253" s="92" t="s">
        <v>269</v>
      </c>
      <c r="AO253" s="2"/>
      <c r="AS253" s="2"/>
      <c r="AU253" s="2"/>
      <c r="AW253" s="2"/>
      <c r="AY253" s="2"/>
    </row>
    <row r="254" spans="35:51" x14ac:dyDescent="0.25">
      <c r="AI254" s="2"/>
      <c r="AK254" s="2"/>
      <c r="AL254" s="90">
        <v>41888</v>
      </c>
      <c r="AM254" s="91" t="s">
        <v>263</v>
      </c>
      <c r="AN254" s="92" t="s">
        <v>269</v>
      </c>
      <c r="AO254" s="2"/>
      <c r="AS254" s="2"/>
      <c r="AU254" s="2"/>
      <c r="AW254" s="2"/>
      <c r="AY254" s="2"/>
    </row>
    <row r="255" spans="35:51" x14ac:dyDescent="0.25">
      <c r="AI255" s="2"/>
      <c r="AK255" s="2"/>
      <c r="AL255" s="93">
        <v>41889</v>
      </c>
      <c r="AM255" s="91" t="s">
        <v>263</v>
      </c>
      <c r="AN255" s="92" t="s">
        <v>269</v>
      </c>
      <c r="AO255" s="2"/>
      <c r="AS255" s="2"/>
      <c r="AU255" s="2"/>
      <c r="AW255" s="2"/>
      <c r="AY255" s="2"/>
    </row>
    <row r="256" spans="35:51" x14ac:dyDescent="0.25">
      <c r="AI256" s="2"/>
      <c r="AK256" s="2"/>
      <c r="AL256" s="90">
        <v>41890</v>
      </c>
      <c r="AM256" s="91" t="s">
        <v>263</v>
      </c>
      <c r="AN256" s="92" t="s">
        <v>269</v>
      </c>
      <c r="AO256" s="2"/>
      <c r="AS256" s="2"/>
      <c r="AU256" s="2"/>
      <c r="AW256" s="2"/>
      <c r="AY256" s="2"/>
    </row>
    <row r="257" spans="35:51" x14ac:dyDescent="0.25">
      <c r="AI257" s="2"/>
      <c r="AK257" s="2"/>
      <c r="AL257" s="93">
        <v>41891</v>
      </c>
      <c r="AM257" s="91" t="s">
        <v>263</v>
      </c>
      <c r="AN257" s="92" t="s">
        <v>269</v>
      </c>
      <c r="AO257" s="2"/>
      <c r="AS257" s="2"/>
      <c r="AU257" s="2"/>
      <c r="AW257" s="2"/>
      <c r="AY257" s="2"/>
    </row>
    <row r="258" spans="35:51" x14ac:dyDescent="0.25">
      <c r="AI258" s="2"/>
      <c r="AK258" s="2"/>
      <c r="AL258" s="90">
        <v>41892</v>
      </c>
      <c r="AM258" s="91" t="s">
        <v>263</v>
      </c>
      <c r="AN258" s="92" t="s">
        <v>269</v>
      </c>
      <c r="AO258" s="2"/>
      <c r="AS258" s="2"/>
      <c r="AU258" s="2"/>
      <c r="AW258" s="2"/>
      <c r="AY258" s="2"/>
    </row>
    <row r="259" spans="35:51" x14ac:dyDescent="0.25">
      <c r="AI259" s="2"/>
      <c r="AK259" s="2"/>
      <c r="AL259" s="93">
        <v>41893</v>
      </c>
      <c r="AM259" s="91" t="s">
        <v>263</v>
      </c>
      <c r="AN259" s="92" t="s">
        <v>269</v>
      </c>
      <c r="AO259" s="2"/>
      <c r="AS259" s="2"/>
      <c r="AU259" s="2"/>
      <c r="AW259" s="2"/>
      <c r="AY259" s="2"/>
    </row>
    <row r="260" spans="35:51" x14ac:dyDescent="0.25">
      <c r="AI260" s="2"/>
      <c r="AK260" s="2"/>
      <c r="AL260" s="90">
        <v>41894</v>
      </c>
      <c r="AM260" s="91" t="s">
        <v>263</v>
      </c>
      <c r="AN260" s="92" t="s">
        <v>269</v>
      </c>
      <c r="AO260" s="2"/>
      <c r="AS260" s="2"/>
      <c r="AU260" s="2"/>
      <c r="AW260" s="2"/>
      <c r="AY260" s="2"/>
    </row>
    <row r="261" spans="35:51" x14ac:dyDescent="0.25">
      <c r="AI261" s="2"/>
      <c r="AK261" s="2"/>
      <c r="AL261" s="93">
        <v>41895</v>
      </c>
      <c r="AM261" s="91" t="s">
        <v>263</v>
      </c>
      <c r="AN261" s="92" t="s">
        <v>269</v>
      </c>
      <c r="AO261" s="2"/>
      <c r="AS261" s="2"/>
      <c r="AU261" s="2"/>
      <c r="AW261" s="2"/>
      <c r="AY261" s="2"/>
    </row>
    <row r="262" spans="35:51" x14ac:dyDescent="0.25">
      <c r="AI262" s="2"/>
      <c r="AK262" s="2"/>
      <c r="AL262" s="90">
        <v>41896</v>
      </c>
      <c r="AM262" s="91" t="s">
        <v>263</v>
      </c>
      <c r="AN262" s="92" t="s">
        <v>269</v>
      </c>
      <c r="AO262" s="2"/>
      <c r="AS262" s="2"/>
      <c r="AU262" s="2"/>
      <c r="AW262" s="2"/>
      <c r="AY262" s="2"/>
    </row>
    <row r="263" spans="35:51" x14ac:dyDescent="0.25">
      <c r="AI263" s="2"/>
      <c r="AK263" s="2"/>
      <c r="AL263" s="93">
        <v>41897</v>
      </c>
      <c r="AM263" s="91" t="s">
        <v>263</v>
      </c>
      <c r="AN263" s="92" t="s">
        <v>269</v>
      </c>
      <c r="AO263" s="2"/>
      <c r="AS263" s="2"/>
      <c r="AU263" s="2"/>
      <c r="AW263" s="2"/>
      <c r="AY263" s="2"/>
    </row>
    <row r="264" spans="35:51" x14ac:dyDescent="0.25">
      <c r="AI264" s="2"/>
      <c r="AK264" s="2"/>
      <c r="AL264" s="90">
        <v>41898</v>
      </c>
      <c r="AM264" s="91" t="s">
        <v>263</v>
      </c>
      <c r="AN264" s="92" t="s">
        <v>269</v>
      </c>
      <c r="AO264" s="2"/>
      <c r="AS264" s="2"/>
      <c r="AU264" s="2"/>
      <c r="AW264" s="2"/>
      <c r="AY264" s="2"/>
    </row>
    <row r="265" spans="35:51" x14ac:dyDescent="0.25">
      <c r="AI265" s="2"/>
      <c r="AK265" s="2"/>
      <c r="AL265" s="93">
        <v>41899</v>
      </c>
      <c r="AM265" s="91" t="s">
        <v>263</v>
      </c>
      <c r="AN265" s="92" t="s">
        <v>269</v>
      </c>
      <c r="AO265" s="2"/>
      <c r="AS265" s="2"/>
      <c r="AU265" s="2"/>
      <c r="AW265" s="2"/>
      <c r="AY265" s="2"/>
    </row>
    <row r="266" spans="35:51" x14ac:dyDescent="0.25">
      <c r="AI266" s="2"/>
      <c r="AK266" s="2"/>
      <c r="AL266" s="90">
        <v>41900</v>
      </c>
      <c r="AM266" s="91" t="s">
        <v>263</v>
      </c>
      <c r="AN266" s="92" t="s">
        <v>269</v>
      </c>
      <c r="AO266" s="2"/>
      <c r="AS266" s="2"/>
      <c r="AU266" s="2"/>
      <c r="AW266" s="2"/>
      <c r="AY266" s="2"/>
    </row>
    <row r="267" spans="35:51" x14ac:dyDescent="0.25">
      <c r="AI267" s="2"/>
      <c r="AK267" s="2"/>
      <c r="AL267" s="93">
        <v>41901</v>
      </c>
      <c r="AM267" s="91" t="s">
        <v>263</v>
      </c>
      <c r="AN267" s="92" t="s">
        <v>269</v>
      </c>
      <c r="AO267" s="2"/>
      <c r="AS267" s="2"/>
      <c r="AU267" s="2"/>
      <c r="AW267" s="2"/>
      <c r="AY267" s="2"/>
    </row>
    <row r="268" spans="35:51" x14ac:dyDescent="0.25">
      <c r="AI268" s="2"/>
      <c r="AK268" s="2"/>
      <c r="AL268" s="90">
        <v>41902</v>
      </c>
      <c r="AM268" s="91" t="s">
        <v>263</v>
      </c>
      <c r="AN268" s="92" t="s">
        <v>269</v>
      </c>
      <c r="AO268" s="2"/>
      <c r="AS268" s="2"/>
      <c r="AU268" s="2"/>
      <c r="AW268" s="2"/>
      <c r="AY268" s="2"/>
    </row>
    <row r="269" spans="35:51" x14ac:dyDescent="0.25">
      <c r="AI269" s="2"/>
      <c r="AK269" s="2"/>
      <c r="AL269" s="93">
        <v>41903</v>
      </c>
      <c r="AM269" s="91" t="s">
        <v>263</v>
      </c>
      <c r="AN269" s="92" t="s">
        <v>269</v>
      </c>
      <c r="AO269" s="2"/>
      <c r="AS269" s="2"/>
      <c r="AU269" s="2"/>
      <c r="AW269" s="2"/>
      <c r="AY269" s="2"/>
    </row>
    <row r="270" spans="35:51" x14ac:dyDescent="0.25">
      <c r="AI270" s="2"/>
      <c r="AK270" s="2"/>
      <c r="AL270" s="90">
        <v>41904</v>
      </c>
      <c r="AM270" s="91" t="s">
        <v>263</v>
      </c>
      <c r="AN270" s="92" t="s">
        <v>269</v>
      </c>
      <c r="AO270" s="2"/>
      <c r="AS270" s="2"/>
      <c r="AU270" s="2"/>
      <c r="AW270" s="2"/>
      <c r="AY270" s="2"/>
    </row>
    <row r="271" spans="35:51" x14ac:dyDescent="0.25">
      <c r="AI271" s="2"/>
      <c r="AK271" s="2"/>
      <c r="AL271" s="93">
        <v>41905</v>
      </c>
      <c r="AM271" s="91" t="s">
        <v>263</v>
      </c>
      <c r="AN271" s="92" t="s">
        <v>269</v>
      </c>
      <c r="AO271" s="2"/>
      <c r="AS271" s="2"/>
      <c r="AU271" s="2"/>
      <c r="AW271" s="2"/>
      <c r="AY271" s="2"/>
    </row>
    <row r="272" spans="35:51" x14ac:dyDescent="0.25">
      <c r="AI272" s="2"/>
      <c r="AK272" s="2"/>
      <c r="AL272" s="90">
        <v>41906</v>
      </c>
      <c r="AM272" s="91" t="s">
        <v>263</v>
      </c>
      <c r="AN272" s="92" t="s">
        <v>269</v>
      </c>
      <c r="AO272" s="2"/>
      <c r="AS272" s="2"/>
      <c r="AU272" s="2"/>
      <c r="AW272" s="2"/>
      <c r="AY272" s="2"/>
    </row>
    <row r="273" spans="35:51" x14ac:dyDescent="0.25">
      <c r="AI273" s="2"/>
      <c r="AK273" s="2"/>
      <c r="AL273" s="93">
        <v>41907</v>
      </c>
      <c r="AM273" s="91" t="s">
        <v>263</v>
      </c>
      <c r="AN273" s="92" t="s">
        <v>269</v>
      </c>
      <c r="AO273" s="2"/>
      <c r="AS273" s="2"/>
      <c r="AU273" s="2"/>
      <c r="AW273" s="2"/>
      <c r="AY273" s="2"/>
    </row>
    <row r="274" spans="35:51" x14ac:dyDescent="0.25">
      <c r="AI274" s="2"/>
      <c r="AK274" s="2"/>
      <c r="AL274" s="90">
        <v>41908</v>
      </c>
      <c r="AM274" s="91" t="s">
        <v>263</v>
      </c>
      <c r="AN274" s="92" t="s">
        <v>269</v>
      </c>
      <c r="AO274" s="2"/>
      <c r="AS274" s="2"/>
      <c r="AU274" s="2"/>
      <c r="AW274" s="2"/>
      <c r="AY274" s="2"/>
    </row>
    <row r="275" spans="35:51" x14ac:dyDescent="0.25">
      <c r="AI275" s="2"/>
      <c r="AK275" s="2"/>
      <c r="AL275" s="93">
        <v>41909</v>
      </c>
      <c r="AM275" s="91" t="s">
        <v>263</v>
      </c>
      <c r="AN275" s="92" t="s">
        <v>269</v>
      </c>
      <c r="AO275" s="2"/>
      <c r="AS275" s="2"/>
      <c r="AU275" s="2"/>
      <c r="AW275" s="2"/>
      <c r="AY275" s="2"/>
    </row>
    <row r="276" spans="35:51" x14ac:dyDescent="0.25">
      <c r="AI276" s="2"/>
      <c r="AK276" s="2"/>
      <c r="AL276" s="90">
        <v>41910</v>
      </c>
      <c r="AM276" s="91" t="s">
        <v>263</v>
      </c>
      <c r="AN276" s="92" t="s">
        <v>269</v>
      </c>
      <c r="AO276" s="2"/>
      <c r="AS276" s="2"/>
      <c r="AU276" s="2"/>
      <c r="AW276" s="2"/>
      <c r="AY276" s="2"/>
    </row>
    <row r="277" spans="35:51" x14ac:dyDescent="0.25">
      <c r="AI277" s="2"/>
      <c r="AK277" s="2"/>
      <c r="AL277" s="93">
        <v>41911</v>
      </c>
      <c r="AM277" s="91" t="s">
        <v>263</v>
      </c>
      <c r="AN277" s="92" t="s">
        <v>269</v>
      </c>
      <c r="AO277" s="2"/>
      <c r="AS277" s="2"/>
      <c r="AU277" s="2"/>
      <c r="AW277" s="2"/>
      <c r="AY277" s="2"/>
    </row>
    <row r="278" spans="35:51" x14ac:dyDescent="0.25">
      <c r="AI278" s="2"/>
      <c r="AK278" s="2"/>
      <c r="AL278" s="90">
        <v>41912</v>
      </c>
      <c r="AM278" s="91" t="s">
        <v>263</v>
      </c>
      <c r="AN278" s="92" t="s">
        <v>269</v>
      </c>
      <c r="AO278" s="2"/>
      <c r="AS278" s="2"/>
      <c r="AU278" s="2"/>
      <c r="AW278" s="2"/>
      <c r="AY278" s="2"/>
    </row>
    <row r="279" spans="35:51" x14ac:dyDescent="0.25">
      <c r="AI279" s="2"/>
      <c r="AK279" s="2"/>
      <c r="AL279" s="93">
        <v>41913</v>
      </c>
      <c r="AM279" s="91" t="s">
        <v>263</v>
      </c>
      <c r="AN279" s="92" t="s">
        <v>270</v>
      </c>
      <c r="AO279" s="2"/>
      <c r="AS279" s="2"/>
      <c r="AU279" s="2"/>
      <c r="AW279" s="2"/>
      <c r="AY279" s="2"/>
    </row>
    <row r="280" spans="35:51" x14ac:dyDescent="0.25">
      <c r="AI280" s="2"/>
      <c r="AK280" s="2"/>
      <c r="AL280" s="90">
        <v>41914</v>
      </c>
      <c r="AM280" s="91" t="s">
        <v>263</v>
      </c>
      <c r="AN280" s="92" t="s">
        <v>270</v>
      </c>
      <c r="AO280" s="2"/>
      <c r="AS280" s="2"/>
      <c r="AU280" s="2"/>
      <c r="AW280" s="2"/>
      <c r="AY280" s="2"/>
    </row>
    <row r="281" spans="35:51" x14ac:dyDescent="0.25">
      <c r="AI281" s="2"/>
      <c r="AK281" s="2"/>
      <c r="AL281" s="93">
        <v>41915</v>
      </c>
      <c r="AM281" s="91" t="s">
        <v>263</v>
      </c>
      <c r="AN281" s="92" t="s">
        <v>270</v>
      </c>
      <c r="AO281" s="2"/>
      <c r="AS281" s="2"/>
      <c r="AU281" s="2"/>
      <c r="AW281" s="2"/>
      <c r="AY281" s="2"/>
    </row>
    <row r="282" spans="35:51" x14ac:dyDescent="0.25">
      <c r="AI282" s="2"/>
      <c r="AK282" s="2"/>
      <c r="AL282" s="90">
        <v>41916</v>
      </c>
      <c r="AM282" s="91" t="s">
        <v>263</v>
      </c>
      <c r="AN282" s="92" t="s">
        <v>270</v>
      </c>
      <c r="AO282" s="2"/>
      <c r="AS282" s="2"/>
      <c r="AU282" s="2"/>
      <c r="AW282" s="2"/>
      <c r="AY282" s="2"/>
    </row>
    <row r="283" spans="35:51" x14ac:dyDescent="0.25">
      <c r="AI283" s="2"/>
      <c r="AK283" s="2"/>
      <c r="AL283" s="93">
        <v>41917</v>
      </c>
      <c r="AM283" s="91" t="s">
        <v>263</v>
      </c>
      <c r="AN283" s="92" t="s">
        <v>270</v>
      </c>
      <c r="AO283" s="2"/>
      <c r="AS283" s="2"/>
      <c r="AU283" s="2"/>
      <c r="AW283" s="2"/>
      <c r="AY283" s="2"/>
    </row>
    <row r="284" spans="35:51" x14ac:dyDescent="0.25">
      <c r="AI284" s="2"/>
      <c r="AK284" s="2"/>
      <c r="AL284" s="90">
        <v>41918</v>
      </c>
      <c r="AM284" s="91" t="s">
        <v>263</v>
      </c>
      <c r="AN284" s="92" t="s">
        <v>270</v>
      </c>
      <c r="AO284" s="2"/>
      <c r="AS284" s="2"/>
      <c r="AU284" s="2"/>
      <c r="AW284" s="2"/>
      <c r="AY284" s="2"/>
    </row>
    <row r="285" spans="35:51" x14ac:dyDescent="0.25">
      <c r="AI285" s="2"/>
      <c r="AK285" s="2"/>
      <c r="AL285" s="93">
        <v>41919</v>
      </c>
      <c r="AM285" s="91" t="s">
        <v>263</v>
      </c>
      <c r="AN285" s="92" t="s">
        <v>270</v>
      </c>
      <c r="AO285" s="2"/>
      <c r="AS285" s="2"/>
      <c r="AU285" s="2"/>
      <c r="AW285" s="2"/>
      <c r="AY285" s="2"/>
    </row>
    <row r="286" spans="35:51" x14ac:dyDescent="0.25">
      <c r="AI286" s="2"/>
      <c r="AK286" s="2"/>
      <c r="AL286" s="90">
        <v>41920</v>
      </c>
      <c r="AM286" s="91" t="s">
        <v>263</v>
      </c>
      <c r="AN286" s="92" t="s">
        <v>270</v>
      </c>
      <c r="AO286" s="2"/>
      <c r="AS286" s="2"/>
      <c r="AU286" s="2"/>
      <c r="AW286" s="2"/>
      <c r="AY286" s="2"/>
    </row>
    <row r="287" spans="35:51" x14ac:dyDescent="0.25">
      <c r="AI287" s="2"/>
      <c r="AK287" s="2"/>
      <c r="AL287" s="93">
        <v>41921</v>
      </c>
      <c r="AM287" s="91" t="s">
        <v>263</v>
      </c>
      <c r="AN287" s="92" t="s">
        <v>270</v>
      </c>
      <c r="AO287" s="2"/>
      <c r="AS287" s="2"/>
      <c r="AU287" s="2"/>
      <c r="AW287" s="2"/>
      <c r="AY287" s="2"/>
    </row>
    <row r="288" spans="35:51" x14ac:dyDescent="0.25">
      <c r="AI288" s="2"/>
      <c r="AK288" s="2"/>
      <c r="AL288" s="90">
        <v>41922</v>
      </c>
      <c r="AM288" s="91" t="s">
        <v>263</v>
      </c>
      <c r="AN288" s="92" t="s">
        <v>270</v>
      </c>
      <c r="AO288" s="2"/>
      <c r="AS288" s="2"/>
      <c r="AU288" s="2"/>
      <c r="AW288" s="2"/>
      <c r="AY288" s="2"/>
    </row>
    <row r="289" spans="35:51" x14ac:dyDescent="0.25">
      <c r="AI289" s="2"/>
      <c r="AK289" s="2"/>
      <c r="AL289" s="93">
        <v>41923</v>
      </c>
      <c r="AM289" s="91" t="s">
        <v>263</v>
      </c>
      <c r="AN289" s="92" t="s">
        <v>270</v>
      </c>
      <c r="AO289" s="2"/>
      <c r="AS289" s="2"/>
      <c r="AU289" s="2"/>
      <c r="AW289" s="2"/>
      <c r="AY289" s="2"/>
    </row>
    <row r="290" spans="35:51" x14ac:dyDescent="0.25">
      <c r="AI290" s="2"/>
      <c r="AK290" s="2"/>
      <c r="AL290" s="90">
        <v>41924</v>
      </c>
      <c r="AM290" s="91" t="s">
        <v>263</v>
      </c>
      <c r="AN290" s="92" t="s">
        <v>270</v>
      </c>
      <c r="AO290" s="2"/>
      <c r="AS290" s="2"/>
      <c r="AU290" s="2"/>
      <c r="AW290" s="2"/>
      <c r="AY290" s="2"/>
    </row>
    <row r="291" spans="35:51" x14ac:dyDescent="0.25">
      <c r="AI291" s="2"/>
      <c r="AK291" s="2"/>
      <c r="AL291" s="93">
        <v>41925</v>
      </c>
      <c r="AM291" s="91" t="s">
        <v>263</v>
      </c>
      <c r="AN291" s="92" t="s">
        <v>270</v>
      </c>
      <c r="AO291" s="2"/>
      <c r="AS291" s="2"/>
      <c r="AU291" s="2"/>
      <c r="AW291" s="2"/>
      <c r="AY291" s="2"/>
    </row>
    <row r="292" spans="35:51" x14ac:dyDescent="0.25">
      <c r="AI292" s="2"/>
      <c r="AK292" s="2"/>
      <c r="AL292" s="90">
        <v>41926</v>
      </c>
      <c r="AM292" s="91" t="s">
        <v>263</v>
      </c>
      <c r="AN292" s="92" t="s">
        <v>270</v>
      </c>
      <c r="AO292" s="2"/>
      <c r="AS292" s="2"/>
      <c r="AU292" s="2"/>
      <c r="AW292" s="2"/>
      <c r="AY292" s="2"/>
    </row>
    <row r="293" spans="35:51" x14ac:dyDescent="0.25">
      <c r="AI293" s="2"/>
      <c r="AK293" s="2"/>
      <c r="AL293" s="93">
        <v>41927</v>
      </c>
      <c r="AM293" s="91" t="s">
        <v>263</v>
      </c>
      <c r="AN293" s="92" t="s">
        <v>270</v>
      </c>
      <c r="AO293" s="2"/>
      <c r="AS293" s="2"/>
      <c r="AU293" s="2"/>
      <c r="AW293" s="2"/>
      <c r="AY293" s="2"/>
    </row>
    <row r="294" spans="35:51" x14ac:dyDescent="0.25">
      <c r="AI294" s="2"/>
      <c r="AK294" s="2"/>
      <c r="AL294" s="90">
        <v>41928</v>
      </c>
      <c r="AM294" s="91" t="s">
        <v>263</v>
      </c>
      <c r="AN294" s="92" t="s">
        <v>270</v>
      </c>
      <c r="AO294" s="2"/>
      <c r="AS294" s="2"/>
      <c r="AU294" s="2"/>
      <c r="AW294" s="2"/>
      <c r="AY294" s="2"/>
    </row>
    <row r="295" spans="35:51" x14ac:dyDescent="0.25">
      <c r="AI295" s="2"/>
      <c r="AK295" s="2"/>
      <c r="AL295" s="93">
        <v>41929</v>
      </c>
      <c r="AM295" s="91" t="s">
        <v>263</v>
      </c>
      <c r="AN295" s="92" t="s">
        <v>270</v>
      </c>
      <c r="AO295" s="2"/>
      <c r="AS295" s="2"/>
      <c r="AU295" s="2"/>
      <c r="AW295" s="2"/>
      <c r="AY295" s="2"/>
    </row>
    <row r="296" spans="35:51" x14ac:dyDescent="0.25">
      <c r="AI296" s="2"/>
      <c r="AK296" s="2"/>
      <c r="AL296" s="90">
        <v>41930</v>
      </c>
      <c r="AM296" s="91" t="s">
        <v>263</v>
      </c>
      <c r="AN296" s="92" t="s">
        <v>270</v>
      </c>
      <c r="AO296" s="2"/>
      <c r="AS296" s="2"/>
      <c r="AU296" s="2"/>
      <c r="AW296" s="2"/>
      <c r="AY296" s="2"/>
    </row>
    <row r="297" spans="35:51" x14ac:dyDescent="0.25">
      <c r="AI297" s="2"/>
      <c r="AK297" s="2"/>
      <c r="AL297" s="93">
        <v>41931</v>
      </c>
      <c r="AM297" s="91" t="s">
        <v>263</v>
      </c>
      <c r="AN297" s="92" t="s">
        <v>270</v>
      </c>
      <c r="AO297" s="2"/>
      <c r="AS297" s="2"/>
      <c r="AU297" s="2"/>
      <c r="AW297" s="2"/>
      <c r="AY297" s="2"/>
    </row>
    <row r="298" spans="35:51" x14ac:dyDescent="0.25">
      <c r="AI298" s="2"/>
      <c r="AK298" s="2"/>
      <c r="AL298" s="90">
        <v>41932</v>
      </c>
      <c r="AM298" s="91" t="s">
        <v>263</v>
      </c>
      <c r="AN298" s="92" t="s">
        <v>270</v>
      </c>
      <c r="AO298" s="2"/>
      <c r="AS298" s="2"/>
      <c r="AU298" s="2"/>
      <c r="AW298" s="2"/>
      <c r="AY298" s="2"/>
    </row>
    <row r="299" spans="35:51" x14ac:dyDescent="0.25">
      <c r="AI299" s="2"/>
      <c r="AK299" s="2"/>
      <c r="AL299" s="93">
        <v>41933</v>
      </c>
      <c r="AM299" s="91" t="s">
        <v>263</v>
      </c>
      <c r="AN299" s="92" t="s">
        <v>270</v>
      </c>
      <c r="AO299" s="2"/>
      <c r="AS299" s="2"/>
      <c r="AU299" s="2"/>
      <c r="AW299" s="2"/>
      <c r="AY299" s="2"/>
    </row>
    <row r="300" spans="35:51" x14ac:dyDescent="0.25">
      <c r="AI300" s="2"/>
      <c r="AK300" s="2"/>
      <c r="AL300" s="90">
        <v>41934</v>
      </c>
      <c r="AM300" s="91" t="s">
        <v>263</v>
      </c>
      <c r="AN300" s="92" t="s">
        <v>270</v>
      </c>
      <c r="AO300" s="2"/>
      <c r="AS300" s="2"/>
      <c r="AU300" s="2"/>
      <c r="AW300" s="2"/>
      <c r="AY300" s="2"/>
    </row>
    <row r="301" spans="35:51" x14ac:dyDescent="0.25">
      <c r="AI301" s="2"/>
      <c r="AK301" s="2"/>
      <c r="AL301" s="93">
        <v>41935</v>
      </c>
      <c r="AM301" s="91" t="s">
        <v>263</v>
      </c>
      <c r="AN301" s="92" t="s">
        <v>270</v>
      </c>
      <c r="AO301" s="2"/>
      <c r="AS301" s="2"/>
      <c r="AU301" s="2"/>
      <c r="AW301" s="2"/>
      <c r="AY301" s="2"/>
    </row>
    <row r="302" spans="35:51" x14ac:dyDescent="0.25">
      <c r="AI302" s="2"/>
      <c r="AK302" s="2"/>
      <c r="AL302" s="90">
        <v>41936</v>
      </c>
      <c r="AM302" s="91" t="s">
        <v>263</v>
      </c>
      <c r="AN302" s="92" t="s">
        <v>270</v>
      </c>
      <c r="AO302" s="2"/>
      <c r="AS302" s="2"/>
      <c r="AU302" s="2"/>
      <c r="AW302" s="2"/>
      <c r="AY302" s="2"/>
    </row>
    <row r="303" spans="35:51" x14ac:dyDescent="0.25">
      <c r="AI303" s="2"/>
      <c r="AK303" s="2"/>
      <c r="AL303" s="93">
        <v>41937</v>
      </c>
      <c r="AM303" s="91" t="s">
        <v>263</v>
      </c>
      <c r="AN303" s="92" t="s">
        <v>270</v>
      </c>
      <c r="AO303" s="2"/>
      <c r="AS303" s="2"/>
      <c r="AU303" s="2"/>
      <c r="AW303" s="2"/>
      <c r="AY303" s="2"/>
    </row>
    <row r="304" spans="35:51" x14ac:dyDescent="0.25">
      <c r="AI304" s="2"/>
      <c r="AK304" s="2"/>
      <c r="AL304" s="90">
        <v>41938</v>
      </c>
      <c r="AM304" s="91" t="s">
        <v>263</v>
      </c>
      <c r="AN304" s="92" t="s">
        <v>270</v>
      </c>
      <c r="AO304" s="2"/>
      <c r="AS304" s="2"/>
      <c r="AU304" s="2"/>
      <c r="AW304" s="2"/>
      <c r="AY304" s="2"/>
    </row>
    <row r="305" spans="35:51" x14ac:dyDescent="0.25">
      <c r="AI305" s="2"/>
      <c r="AK305" s="2"/>
      <c r="AL305" s="93">
        <v>41939</v>
      </c>
      <c r="AM305" s="91" t="s">
        <v>263</v>
      </c>
      <c r="AN305" s="92" t="s">
        <v>270</v>
      </c>
      <c r="AO305" s="2"/>
      <c r="AS305" s="2"/>
      <c r="AU305" s="2"/>
      <c r="AW305" s="2"/>
      <c r="AY305" s="2"/>
    </row>
    <row r="306" spans="35:51" x14ac:dyDescent="0.25">
      <c r="AI306" s="2"/>
      <c r="AK306" s="2"/>
      <c r="AL306" s="90">
        <v>41940</v>
      </c>
      <c r="AM306" s="91" t="s">
        <v>263</v>
      </c>
      <c r="AN306" s="92" t="s">
        <v>270</v>
      </c>
      <c r="AO306" s="2"/>
      <c r="AS306" s="2"/>
      <c r="AU306" s="2"/>
      <c r="AW306" s="2"/>
      <c r="AY306" s="2"/>
    </row>
    <row r="307" spans="35:51" x14ac:dyDescent="0.25">
      <c r="AI307" s="2"/>
      <c r="AK307" s="2"/>
      <c r="AL307" s="93">
        <v>41941</v>
      </c>
      <c r="AM307" s="91" t="s">
        <v>263</v>
      </c>
      <c r="AN307" s="92" t="s">
        <v>270</v>
      </c>
      <c r="AO307" s="2"/>
      <c r="AS307" s="2"/>
      <c r="AU307" s="2"/>
      <c r="AW307" s="2"/>
      <c r="AY307" s="2"/>
    </row>
    <row r="308" spans="35:51" x14ac:dyDescent="0.25">
      <c r="AI308" s="2"/>
      <c r="AK308" s="2"/>
      <c r="AL308" s="90">
        <v>41942</v>
      </c>
      <c r="AM308" s="91" t="s">
        <v>263</v>
      </c>
      <c r="AN308" s="92" t="s">
        <v>270</v>
      </c>
      <c r="AO308" s="2"/>
      <c r="AS308" s="2"/>
      <c r="AU308" s="2"/>
      <c r="AW308" s="2"/>
      <c r="AY308" s="2"/>
    </row>
    <row r="309" spans="35:51" x14ac:dyDescent="0.25">
      <c r="AI309" s="2"/>
      <c r="AK309" s="2"/>
      <c r="AL309" s="93">
        <v>41943</v>
      </c>
      <c r="AM309" s="91" t="s">
        <v>263</v>
      </c>
      <c r="AN309" s="92" t="s">
        <v>270</v>
      </c>
      <c r="AO309" s="2"/>
      <c r="AS309" s="2"/>
      <c r="AU309" s="2"/>
      <c r="AW309" s="2"/>
      <c r="AY309" s="2"/>
    </row>
    <row r="310" spans="35:51" x14ac:dyDescent="0.25">
      <c r="AI310" s="2"/>
      <c r="AK310" s="2"/>
      <c r="AL310" s="90">
        <v>41944</v>
      </c>
      <c r="AM310" s="91" t="s">
        <v>263</v>
      </c>
      <c r="AN310" s="92" t="s">
        <v>271</v>
      </c>
      <c r="AO310" s="2"/>
      <c r="AS310" s="2"/>
      <c r="AU310" s="2"/>
      <c r="AW310" s="2"/>
      <c r="AY310" s="2"/>
    </row>
    <row r="311" spans="35:51" x14ac:dyDescent="0.25">
      <c r="AI311" s="2"/>
      <c r="AK311" s="2"/>
      <c r="AL311" s="93">
        <v>41945</v>
      </c>
      <c r="AM311" s="91" t="s">
        <v>263</v>
      </c>
      <c r="AN311" s="92" t="s">
        <v>271</v>
      </c>
      <c r="AO311" s="2"/>
      <c r="AS311" s="2"/>
      <c r="AU311" s="2"/>
      <c r="AW311" s="2"/>
      <c r="AY311" s="2"/>
    </row>
    <row r="312" spans="35:51" x14ac:dyDescent="0.25">
      <c r="AI312" s="2"/>
      <c r="AK312" s="2"/>
      <c r="AL312" s="90">
        <v>41946</v>
      </c>
      <c r="AM312" s="91" t="s">
        <v>263</v>
      </c>
      <c r="AN312" s="92" t="s">
        <v>271</v>
      </c>
      <c r="AO312" s="2"/>
      <c r="AS312" s="2"/>
      <c r="AU312" s="2"/>
      <c r="AW312" s="2"/>
      <c r="AY312" s="2"/>
    </row>
    <row r="313" spans="35:51" x14ac:dyDescent="0.25">
      <c r="AI313" s="2"/>
      <c r="AK313" s="2"/>
      <c r="AL313" s="93">
        <v>41947</v>
      </c>
      <c r="AM313" s="91" t="s">
        <v>263</v>
      </c>
      <c r="AN313" s="92" t="s">
        <v>271</v>
      </c>
      <c r="AO313" s="2"/>
      <c r="AS313" s="2"/>
      <c r="AU313" s="2"/>
      <c r="AW313" s="2"/>
      <c r="AY313" s="2"/>
    </row>
    <row r="314" spans="35:51" x14ac:dyDescent="0.25">
      <c r="AI314" s="2"/>
      <c r="AK314" s="2"/>
      <c r="AL314" s="90">
        <v>41948</v>
      </c>
      <c r="AM314" s="91" t="s">
        <v>263</v>
      </c>
      <c r="AN314" s="92" t="s">
        <v>271</v>
      </c>
      <c r="AO314" s="2"/>
      <c r="AS314" s="2"/>
      <c r="AU314" s="2"/>
      <c r="AW314" s="2"/>
      <c r="AY314" s="2"/>
    </row>
    <row r="315" spans="35:51" x14ac:dyDescent="0.25">
      <c r="AI315" s="2"/>
      <c r="AK315" s="2"/>
      <c r="AL315" s="93">
        <v>41949</v>
      </c>
      <c r="AM315" s="91" t="s">
        <v>263</v>
      </c>
      <c r="AN315" s="92" t="s">
        <v>271</v>
      </c>
      <c r="AO315" s="2"/>
      <c r="AS315" s="2"/>
      <c r="AU315" s="2"/>
      <c r="AW315" s="2"/>
      <c r="AY315" s="2"/>
    </row>
    <row r="316" spans="35:51" x14ac:dyDescent="0.25">
      <c r="AI316" s="2"/>
      <c r="AK316" s="2"/>
      <c r="AL316" s="90">
        <v>41950</v>
      </c>
      <c r="AM316" s="91" t="s">
        <v>263</v>
      </c>
      <c r="AN316" s="92" t="s">
        <v>271</v>
      </c>
      <c r="AO316" s="2"/>
      <c r="AS316" s="2"/>
      <c r="AU316" s="2"/>
      <c r="AW316" s="2"/>
      <c r="AY316" s="2"/>
    </row>
    <row r="317" spans="35:51" x14ac:dyDescent="0.25">
      <c r="AI317" s="2"/>
      <c r="AK317" s="2"/>
      <c r="AL317" s="93">
        <v>41951</v>
      </c>
      <c r="AM317" s="91" t="s">
        <v>263</v>
      </c>
      <c r="AN317" s="92" t="s">
        <v>271</v>
      </c>
      <c r="AO317" s="2"/>
      <c r="AS317" s="2"/>
      <c r="AU317" s="2"/>
      <c r="AW317" s="2"/>
      <c r="AY317" s="2"/>
    </row>
    <row r="318" spans="35:51" x14ac:dyDescent="0.25">
      <c r="AI318" s="2"/>
      <c r="AK318" s="2"/>
      <c r="AL318" s="90">
        <v>41952</v>
      </c>
      <c r="AM318" s="91" t="s">
        <v>263</v>
      </c>
      <c r="AN318" s="92" t="s">
        <v>271</v>
      </c>
      <c r="AO318" s="2"/>
      <c r="AS318" s="2"/>
      <c r="AU318" s="2"/>
      <c r="AW318" s="2"/>
      <c r="AY318" s="2"/>
    </row>
    <row r="319" spans="35:51" x14ac:dyDescent="0.25">
      <c r="AI319" s="2"/>
      <c r="AK319" s="2"/>
      <c r="AL319" s="93">
        <v>41953</v>
      </c>
      <c r="AM319" s="91" t="s">
        <v>263</v>
      </c>
      <c r="AN319" s="92" t="s">
        <v>271</v>
      </c>
      <c r="AO319" s="2"/>
      <c r="AS319" s="2"/>
      <c r="AU319" s="2"/>
      <c r="AW319" s="2"/>
      <c r="AY319" s="2"/>
    </row>
    <row r="320" spans="35:51" x14ac:dyDescent="0.25">
      <c r="AI320" s="2"/>
      <c r="AK320" s="2"/>
      <c r="AL320" s="90">
        <v>41954</v>
      </c>
      <c r="AM320" s="91" t="s">
        <v>263</v>
      </c>
      <c r="AN320" s="92" t="s">
        <v>271</v>
      </c>
      <c r="AO320" s="2"/>
      <c r="AS320" s="2"/>
      <c r="AU320" s="2"/>
      <c r="AW320" s="2"/>
      <c r="AY320" s="2"/>
    </row>
    <row r="321" spans="35:51" x14ac:dyDescent="0.25">
      <c r="AI321" s="2"/>
      <c r="AK321" s="2"/>
      <c r="AL321" s="93">
        <v>41955</v>
      </c>
      <c r="AM321" s="91" t="s">
        <v>263</v>
      </c>
      <c r="AN321" s="92" t="s">
        <v>271</v>
      </c>
      <c r="AO321" s="2"/>
      <c r="AS321" s="2"/>
      <c r="AU321" s="2"/>
      <c r="AW321" s="2"/>
      <c r="AY321" s="2"/>
    </row>
    <row r="322" spans="35:51" x14ac:dyDescent="0.25">
      <c r="AI322" s="2"/>
      <c r="AK322" s="2"/>
      <c r="AL322" s="90">
        <v>41956</v>
      </c>
      <c r="AM322" s="91" t="s">
        <v>263</v>
      </c>
      <c r="AN322" s="92" t="s">
        <v>271</v>
      </c>
      <c r="AO322" s="2"/>
      <c r="AS322" s="2"/>
      <c r="AU322" s="2"/>
      <c r="AW322" s="2"/>
      <c r="AY322" s="2"/>
    </row>
    <row r="323" spans="35:51" x14ac:dyDescent="0.25">
      <c r="AI323" s="2"/>
      <c r="AK323" s="2"/>
      <c r="AL323" s="93">
        <v>41957</v>
      </c>
      <c r="AM323" s="91" t="s">
        <v>263</v>
      </c>
      <c r="AN323" s="92" t="s">
        <v>271</v>
      </c>
      <c r="AO323" s="2"/>
      <c r="AS323" s="2"/>
      <c r="AU323" s="2"/>
      <c r="AW323" s="2"/>
      <c r="AY323" s="2"/>
    </row>
    <row r="324" spans="35:51" x14ac:dyDescent="0.25">
      <c r="AI324" s="2"/>
      <c r="AK324" s="2"/>
      <c r="AL324" s="90">
        <v>41958</v>
      </c>
      <c r="AM324" s="91" t="s">
        <v>263</v>
      </c>
      <c r="AN324" s="92" t="s">
        <v>271</v>
      </c>
      <c r="AO324" s="2"/>
      <c r="AS324" s="2"/>
      <c r="AU324" s="2"/>
      <c r="AW324" s="2"/>
      <c r="AY324" s="2"/>
    </row>
    <row r="325" spans="35:51" x14ac:dyDescent="0.25">
      <c r="AI325" s="2"/>
      <c r="AK325" s="2"/>
      <c r="AL325" s="93">
        <v>41959</v>
      </c>
      <c r="AM325" s="91" t="s">
        <v>263</v>
      </c>
      <c r="AN325" s="92" t="s">
        <v>271</v>
      </c>
      <c r="AO325" s="2"/>
      <c r="AS325" s="2"/>
      <c r="AU325" s="2"/>
      <c r="AW325" s="2"/>
      <c r="AY325" s="2"/>
    </row>
    <row r="326" spans="35:51" x14ac:dyDescent="0.25">
      <c r="AI326" s="2"/>
      <c r="AK326" s="2"/>
      <c r="AL326" s="90">
        <v>41960</v>
      </c>
      <c r="AM326" s="91" t="s">
        <v>263</v>
      </c>
      <c r="AN326" s="92" t="s">
        <v>271</v>
      </c>
      <c r="AO326" s="2"/>
      <c r="AS326" s="2"/>
      <c r="AU326" s="2"/>
      <c r="AW326" s="2"/>
      <c r="AY326" s="2"/>
    </row>
    <row r="327" spans="35:51" x14ac:dyDescent="0.25">
      <c r="AI327" s="2"/>
      <c r="AK327" s="2"/>
      <c r="AL327" s="93">
        <v>41961</v>
      </c>
      <c r="AM327" s="91" t="s">
        <v>263</v>
      </c>
      <c r="AN327" s="92" t="s">
        <v>271</v>
      </c>
      <c r="AO327" s="2"/>
      <c r="AS327" s="2"/>
      <c r="AU327" s="2"/>
      <c r="AW327" s="2"/>
      <c r="AY327" s="2"/>
    </row>
    <row r="328" spans="35:51" x14ac:dyDescent="0.25">
      <c r="AI328" s="2"/>
      <c r="AK328" s="2"/>
      <c r="AL328" s="90">
        <v>41962</v>
      </c>
      <c r="AM328" s="91" t="s">
        <v>263</v>
      </c>
      <c r="AN328" s="92" t="s">
        <v>271</v>
      </c>
      <c r="AO328" s="2"/>
      <c r="AS328" s="2"/>
      <c r="AU328" s="2"/>
      <c r="AW328" s="2"/>
      <c r="AY328" s="2"/>
    </row>
    <row r="329" spans="35:51" x14ac:dyDescent="0.25">
      <c r="AI329" s="2"/>
      <c r="AK329" s="2"/>
      <c r="AL329" s="93">
        <v>41963</v>
      </c>
      <c r="AM329" s="91" t="s">
        <v>263</v>
      </c>
      <c r="AN329" s="92" t="s">
        <v>271</v>
      </c>
      <c r="AO329" s="2"/>
      <c r="AS329" s="2"/>
      <c r="AU329" s="2"/>
      <c r="AW329" s="2"/>
      <c r="AY329" s="2"/>
    </row>
    <row r="330" spans="35:51" x14ac:dyDescent="0.25">
      <c r="AI330" s="2"/>
      <c r="AK330" s="2"/>
      <c r="AL330" s="90">
        <v>41964</v>
      </c>
      <c r="AM330" s="91" t="s">
        <v>263</v>
      </c>
      <c r="AN330" s="92" t="s">
        <v>271</v>
      </c>
      <c r="AO330" s="2"/>
      <c r="AS330" s="2"/>
      <c r="AU330" s="2"/>
      <c r="AW330" s="2"/>
      <c r="AY330" s="2"/>
    </row>
    <row r="331" spans="35:51" x14ac:dyDescent="0.25">
      <c r="AI331" s="2"/>
      <c r="AK331" s="2"/>
      <c r="AL331" s="93">
        <v>41965</v>
      </c>
      <c r="AM331" s="91" t="s">
        <v>263</v>
      </c>
      <c r="AN331" s="92" t="s">
        <v>271</v>
      </c>
      <c r="AO331" s="2"/>
      <c r="AS331" s="2"/>
      <c r="AU331" s="2"/>
      <c r="AW331" s="2"/>
      <c r="AY331" s="2"/>
    </row>
    <row r="332" spans="35:51" x14ac:dyDescent="0.25">
      <c r="AI332" s="2"/>
      <c r="AK332" s="2"/>
      <c r="AL332" s="90">
        <v>41966</v>
      </c>
      <c r="AM332" s="91" t="s">
        <v>263</v>
      </c>
      <c r="AN332" s="92" t="s">
        <v>271</v>
      </c>
      <c r="AO332" s="2"/>
      <c r="AS332" s="2"/>
      <c r="AU332" s="2"/>
      <c r="AW332" s="2"/>
      <c r="AY332" s="2"/>
    </row>
    <row r="333" spans="35:51" x14ac:dyDescent="0.25">
      <c r="AI333" s="2"/>
      <c r="AK333" s="2"/>
      <c r="AL333" s="93">
        <v>41967</v>
      </c>
      <c r="AM333" s="91" t="s">
        <v>263</v>
      </c>
      <c r="AN333" s="92" t="s">
        <v>271</v>
      </c>
      <c r="AO333" s="2"/>
      <c r="AS333" s="2"/>
      <c r="AU333" s="2"/>
      <c r="AW333" s="2"/>
      <c r="AY333" s="2"/>
    </row>
    <row r="334" spans="35:51" x14ac:dyDescent="0.25">
      <c r="AI334" s="2"/>
      <c r="AK334" s="2"/>
      <c r="AL334" s="90">
        <v>41968</v>
      </c>
      <c r="AM334" s="91" t="s">
        <v>263</v>
      </c>
      <c r="AN334" s="92" t="s">
        <v>271</v>
      </c>
      <c r="AO334" s="2"/>
      <c r="AS334" s="2"/>
      <c r="AU334" s="2"/>
      <c r="AW334" s="2"/>
      <c r="AY334" s="2"/>
    </row>
    <row r="335" spans="35:51" x14ac:dyDescent="0.25">
      <c r="AI335" s="2"/>
      <c r="AK335" s="2"/>
      <c r="AL335" s="93">
        <v>41969</v>
      </c>
      <c r="AM335" s="91" t="s">
        <v>263</v>
      </c>
      <c r="AN335" s="92" t="s">
        <v>271</v>
      </c>
      <c r="AO335" s="2"/>
      <c r="AS335" s="2"/>
      <c r="AU335" s="2"/>
      <c r="AW335" s="2"/>
      <c r="AY335" s="2"/>
    </row>
    <row r="336" spans="35:51" x14ac:dyDescent="0.25">
      <c r="AI336" s="2"/>
      <c r="AK336" s="2"/>
      <c r="AL336" s="90">
        <v>41970</v>
      </c>
      <c r="AM336" s="91" t="s">
        <v>263</v>
      </c>
      <c r="AN336" s="92" t="s">
        <v>271</v>
      </c>
      <c r="AO336" s="2"/>
      <c r="AS336" s="2"/>
      <c r="AU336" s="2"/>
      <c r="AW336" s="2"/>
      <c r="AY336" s="2"/>
    </row>
    <row r="337" spans="35:51" x14ac:dyDescent="0.25">
      <c r="AI337" s="2"/>
      <c r="AK337" s="2"/>
      <c r="AL337" s="93">
        <v>41971</v>
      </c>
      <c r="AM337" s="91" t="s">
        <v>263</v>
      </c>
      <c r="AN337" s="92" t="s">
        <v>271</v>
      </c>
      <c r="AO337" s="2"/>
      <c r="AS337" s="2"/>
      <c r="AU337" s="2"/>
      <c r="AW337" s="2"/>
      <c r="AY337" s="2"/>
    </row>
    <row r="338" spans="35:51" x14ac:dyDescent="0.25">
      <c r="AI338" s="2"/>
      <c r="AK338" s="2"/>
      <c r="AL338" s="90">
        <v>41972</v>
      </c>
      <c r="AM338" s="91" t="s">
        <v>263</v>
      </c>
      <c r="AN338" s="92" t="s">
        <v>271</v>
      </c>
      <c r="AO338" s="2"/>
      <c r="AS338" s="2"/>
      <c r="AU338" s="2"/>
      <c r="AW338" s="2"/>
      <c r="AY338" s="2"/>
    </row>
    <row r="339" spans="35:51" x14ac:dyDescent="0.25">
      <c r="AI339" s="2"/>
      <c r="AK339" s="2"/>
      <c r="AL339" s="93">
        <v>41973</v>
      </c>
      <c r="AM339" s="91" t="s">
        <v>263</v>
      </c>
      <c r="AN339" s="92" t="s">
        <v>271</v>
      </c>
      <c r="AO339" s="2"/>
      <c r="AS339" s="2"/>
      <c r="AU339" s="2"/>
      <c r="AW339" s="2"/>
      <c r="AY339" s="2"/>
    </row>
    <row r="340" spans="35:51" x14ac:dyDescent="0.25">
      <c r="AI340" s="2"/>
      <c r="AK340" s="2"/>
      <c r="AL340" s="90">
        <v>41974</v>
      </c>
      <c r="AM340" s="91" t="s">
        <v>263</v>
      </c>
      <c r="AN340" s="92" t="s">
        <v>272</v>
      </c>
      <c r="AO340" s="2"/>
      <c r="AS340" s="2"/>
      <c r="AU340" s="2"/>
      <c r="AW340" s="2"/>
      <c r="AY340" s="2"/>
    </row>
    <row r="341" spans="35:51" x14ac:dyDescent="0.25">
      <c r="AI341" s="2"/>
      <c r="AK341" s="2"/>
      <c r="AL341" s="93">
        <v>41975</v>
      </c>
      <c r="AM341" s="91" t="s">
        <v>263</v>
      </c>
      <c r="AN341" s="92" t="s">
        <v>272</v>
      </c>
      <c r="AO341" s="2"/>
      <c r="AS341" s="2"/>
      <c r="AU341" s="2"/>
      <c r="AW341" s="2"/>
      <c r="AY341" s="2"/>
    </row>
    <row r="342" spans="35:51" x14ac:dyDescent="0.25">
      <c r="AI342" s="2"/>
      <c r="AK342" s="2"/>
      <c r="AL342" s="90">
        <v>41976</v>
      </c>
      <c r="AM342" s="91" t="s">
        <v>263</v>
      </c>
      <c r="AN342" s="92" t="s">
        <v>272</v>
      </c>
      <c r="AO342" s="2"/>
      <c r="AS342" s="2"/>
      <c r="AU342" s="2"/>
      <c r="AW342" s="2"/>
      <c r="AY342" s="2"/>
    </row>
    <row r="343" spans="35:51" x14ac:dyDescent="0.25">
      <c r="AI343" s="2"/>
      <c r="AK343" s="2"/>
      <c r="AL343" s="93">
        <v>41977</v>
      </c>
      <c r="AM343" s="91" t="s">
        <v>263</v>
      </c>
      <c r="AN343" s="92" t="s">
        <v>272</v>
      </c>
      <c r="AO343" s="2"/>
      <c r="AS343" s="2"/>
      <c r="AU343" s="2"/>
      <c r="AW343" s="2"/>
      <c r="AY343" s="2"/>
    </row>
    <row r="344" spans="35:51" x14ac:dyDescent="0.25">
      <c r="AI344" s="2"/>
      <c r="AK344" s="2"/>
      <c r="AL344" s="90">
        <v>41978</v>
      </c>
      <c r="AM344" s="91" t="s">
        <v>263</v>
      </c>
      <c r="AN344" s="92" t="s">
        <v>272</v>
      </c>
      <c r="AO344" s="2"/>
      <c r="AS344" s="2"/>
      <c r="AU344" s="2"/>
      <c r="AW344" s="2"/>
      <c r="AY344" s="2"/>
    </row>
    <row r="345" spans="35:51" x14ac:dyDescent="0.25">
      <c r="AI345" s="2"/>
      <c r="AK345" s="2"/>
      <c r="AL345" s="93">
        <v>41979</v>
      </c>
      <c r="AM345" s="91" t="s">
        <v>263</v>
      </c>
      <c r="AN345" s="92" t="s">
        <v>272</v>
      </c>
      <c r="AO345" s="2"/>
      <c r="AS345" s="2"/>
      <c r="AU345" s="2"/>
      <c r="AW345" s="2"/>
      <c r="AY345" s="2"/>
    </row>
    <row r="346" spans="35:51" x14ac:dyDescent="0.25">
      <c r="AI346" s="2"/>
      <c r="AK346" s="2"/>
      <c r="AL346" s="90">
        <v>41980</v>
      </c>
      <c r="AM346" s="91" t="s">
        <v>263</v>
      </c>
      <c r="AN346" s="92" t="s">
        <v>272</v>
      </c>
      <c r="AO346" s="2"/>
      <c r="AS346" s="2"/>
      <c r="AU346" s="2"/>
      <c r="AW346" s="2"/>
      <c r="AY346" s="2"/>
    </row>
    <row r="347" spans="35:51" x14ac:dyDescent="0.25">
      <c r="AI347" s="2"/>
      <c r="AK347" s="2"/>
      <c r="AL347" s="93">
        <v>41981</v>
      </c>
      <c r="AM347" s="91" t="s">
        <v>263</v>
      </c>
      <c r="AN347" s="92" t="s">
        <v>272</v>
      </c>
      <c r="AO347" s="2"/>
      <c r="AS347" s="2"/>
      <c r="AU347" s="2"/>
      <c r="AW347" s="2"/>
      <c r="AY347" s="2"/>
    </row>
    <row r="348" spans="35:51" x14ac:dyDescent="0.25">
      <c r="AI348" s="2"/>
      <c r="AK348" s="2"/>
      <c r="AL348" s="90">
        <v>41982</v>
      </c>
      <c r="AM348" s="91" t="s">
        <v>263</v>
      </c>
      <c r="AN348" s="92" t="s">
        <v>272</v>
      </c>
      <c r="AO348" s="2"/>
      <c r="AS348" s="2"/>
      <c r="AU348" s="2"/>
      <c r="AW348" s="2"/>
      <c r="AY348" s="2"/>
    </row>
    <row r="349" spans="35:51" x14ac:dyDescent="0.25">
      <c r="AI349" s="2"/>
      <c r="AK349" s="2"/>
      <c r="AL349" s="93">
        <v>41983</v>
      </c>
      <c r="AM349" s="91" t="s">
        <v>263</v>
      </c>
      <c r="AN349" s="92" t="s">
        <v>272</v>
      </c>
      <c r="AO349" s="2"/>
      <c r="AS349" s="2"/>
      <c r="AU349" s="2"/>
      <c r="AW349" s="2"/>
      <c r="AY349" s="2"/>
    </row>
    <row r="350" spans="35:51" x14ac:dyDescent="0.25">
      <c r="AI350" s="2"/>
      <c r="AK350" s="2"/>
      <c r="AL350" s="90">
        <v>41984</v>
      </c>
      <c r="AM350" s="91" t="s">
        <v>263</v>
      </c>
      <c r="AN350" s="92" t="s">
        <v>272</v>
      </c>
      <c r="AO350" s="2"/>
      <c r="AS350" s="2"/>
      <c r="AU350" s="2"/>
      <c r="AW350" s="2"/>
      <c r="AY350" s="2"/>
    </row>
    <row r="351" spans="35:51" x14ac:dyDescent="0.25">
      <c r="AI351" s="2"/>
      <c r="AK351" s="2"/>
      <c r="AL351" s="93">
        <v>41985</v>
      </c>
      <c r="AM351" s="91" t="s">
        <v>263</v>
      </c>
      <c r="AN351" s="92" t="s">
        <v>272</v>
      </c>
      <c r="AO351" s="2"/>
      <c r="AS351" s="2"/>
      <c r="AU351" s="2"/>
      <c r="AW351" s="2"/>
      <c r="AY351" s="2"/>
    </row>
    <row r="352" spans="35:51" x14ac:dyDescent="0.25">
      <c r="AI352" s="2"/>
      <c r="AK352" s="2"/>
      <c r="AL352" s="90">
        <v>41986</v>
      </c>
      <c r="AM352" s="91" t="s">
        <v>263</v>
      </c>
      <c r="AN352" s="92" t="s">
        <v>272</v>
      </c>
      <c r="AO352" s="2"/>
      <c r="AS352" s="2"/>
      <c r="AU352" s="2"/>
      <c r="AW352" s="2"/>
      <c r="AY352" s="2"/>
    </row>
    <row r="353" spans="35:51" x14ac:dyDescent="0.25">
      <c r="AI353" s="2"/>
      <c r="AK353" s="2"/>
      <c r="AL353" s="93">
        <v>41987</v>
      </c>
      <c r="AM353" s="91" t="s">
        <v>263</v>
      </c>
      <c r="AN353" s="92" t="s">
        <v>272</v>
      </c>
      <c r="AO353" s="2"/>
      <c r="AS353" s="2"/>
      <c r="AU353" s="2"/>
      <c r="AW353" s="2"/>
      <c r="AY353" s="2"/>
    </row>
    <row r="354" spans="35:51" x14ac:dyDescent="0.25">
      <c r="AI354" s="2"/>
      <c r="AK354" s="2"/>
      <c r="AL354" s="90">
        <v>41988</v>
      </c>
      <c r="AM354" s="91" t="s">
        <v>263</v>
      </c>
      <c r="AN354" s="92" t="s">
        <v>272</v>
      </c>
      <c r="AO354" s="2"/>
      <c r="AS354" s="2"/>
      <c r="AU354" s="2"/>
      <c r="AW354" s="2"/>
      <c r="AY354" s="2"/>
    </row>
    <row r="355" spans="35:51" x14ac:dyDescent="0.25">
      <c r="AI355" s="2"/>
      <c r="AK355" s="2"/>
      <c r="AL355" s="93">
        <v>41989</v>
      </c>
      <c r="AM355" s="91" t="s">
        <v>263</v>
      </c>
      <c r="AN355" s="92" t="s">
        <v>272</v>
      </c>
      <c r="AO355" s="2"/>
      <c r="AS355" s="2"/>
      <c r="AU355" s="2"/>
      <c r="AW355" s="2"/>
      <c r="AY355" s="2"/>
    </row>
    <row r="356" spans="35:51" x14ac:dyDescent="0.25">
      <c r="AI356" s="2"/>
      <c r="AK356" s="2"/>
      <c r="AL356" s="90">
        <v>41990</v>
      </c>
      <c r="AM356" s="91" t="s">
        <v>263</v>
      </c>
      <c r="AN356" s="92" t="s">
        <v>272</v>
      </c>
      <c r="AO356" s="2"/>
      <c r="AS356" s="2"/>
      <c r="AU356" s="2"/>
      <c r="AW356" s="2"/>
      <c r="AY356" s="2"/>
    </row>
    <row r="357" spans="35:51" x14ac:dyDescent="0.25">
      <c r="AI357" s="2"/>
      <c r="AK357" s="2"/>
      <c r="AL357" s="93">
        <v>41991</v>
      </c>
      <c r="AM357" s="91" t="s">
        <v>263</v>
      </c>
      <c r="AN357" s="92" t="s">
        <v>272</v>
      </c>
      <c r="AO357" s="2"/>
      <c r="AS357" s="2"/>
      <c r="AU357" s="2"/>
      <c r="AW357" s="2"/>
      <c r="AY357" s="2"/>
    </row>
    <row r="358" spans="35:51" x14ac:dyDescent="0.25">
      <c r="AI358" s="2"/>
      <c r="AK358" s="2"/>
      <c r="AL358" s="90">
        <v>41992</v>
      </c>
      <c r="AM358" s="91" t="s">
        <v>263</v>
      </c>
      <c r="AN358" s="92" t="s">
        <v>272</v>
      </c>
      <c r="AO358" s="2"/>
      <c r="AS358" s="2"/>
      <c r="AU358" s="2"/>
      <c r="AW358" s="2"/>
      <c r="AY358" s="2"/>
    </row>
    <row r="359" spans="35:51" x14ac:dyDescent="0.25">
      <c r="AI359" s="2"/>
      <c r="AK359" s="2"/>
      <c r="AL359" s="93">
        <v>41993</v>
      </c>
      <c r="AM359" s="91" t="s">
        <v>263</v>
      </c>
      <c r="AN359" s="92" t="s">
        <v>272</v>
      </c>
      <c r="AO359" s="2"/>
      <c r="AS359" s="2"/>
      <c r="AU359" s="2"/>
      <c r="AW359" s="2"/>
      <c r="AY359" s="2"/>
    </row>
    <row r="360" spans="35:51" x14ac:dyDescent="0.25">
      <c r="AI360" s="2"/>
      <c r="AK360" s="2"/>
      <c r="AL360" s="90">
        <v>41994</v>
      </c>
      <c r="AM360" s="91" t="s">
        <v>263</v>
      </c>
      <c r="AN360" s="92" t="s">
        <v>272</v>
      </c>
      <c r="AO360" s="2"/>
      <c r="AS360" s="2"/>
      <c r="AU360" s="2"/>
      <c r="AW360" s="2"/>
      <c r="AY360" s="2"/>
    </row>
    <row r="361" spans="35:51" x14ac:dyDescent="0.25">
      <c r="AI361" s="2"/>
      <c r="AK361" s="2"/>
      <c r="AL361" s="93">
        <v>41995</v>
      </c>
      <c r="AM361" s="91" t="s">
        <v>263</v>
      </c>
      <c r="AN361" s="92" t="s">
        <v>272</v>
      </c>
      <c r="AO361" s="2"/>
      <c r="AS361" s="2"/>
      <c r="AU361" s="2"/>
      <c r="AW361" s="2"/>
      <c r="AY361" s="2"/>
    </row>
    <row r="362" spans="35:51" x14ac:dyDescent="0.25">
      <c r="AI362" s="2"/>
      <c r="AK362" s="2"/>
      <c r="AL362" s="90">
        <v>41996</v>
      </c>
      <c r="AM362" s="91" t="s">
        <v>263</v>
      </c>
      <c r="AN362" s="92" t="s">
        <v>272</v>
      </c>
      <c r="AO362" s="2"/>
      <c r="AS362" s="2"/>
      <c r="AU362" s="2"/>
      <c r="AW362" s="2"/>
      <c r="AY362" s="2"/>
    </row>
    <row r="363" spans="35:51" x14ac:dyDescent="0.25">
      <c r="AI363" s="2"/>
      <c r="AK363" s="2"/>
      <c r="AL363" s="93">
        <v>41997</v>
      </c>
      <c r="AM363" s="91" t="s">
        <v>263</v>
      </c>
      <c r="AN363" s="92" t="s">
        <v>272</v>
      </c>
      <c r="AO363" s="2"/>
      <c r="AS363" s="2"/>
      <c r="AU363" s="2"/>
      <c r="AW363" s="2"/>
      <c r="AY363" s="2"/>
    </row>
    <row r="364" spans="35:51" x14ac:dyDescent="0.25">
      <c r="AI364" s="2"/>
      <c r="AK364" s="2"/>
      <c r="AL364" s="90">
        <v>41998</v>
      </c>
      <c r="AM364" s="91" t="s">
        <v>263</v>
      </c>
      <c r="AN364" s="92" t="s">
        <v>272</v>
      </c>
      <c r="AO364" s="2"/>
      <c r="AS364" s="2"/>
      <c r="AU364" s="2"/>
      <c r="AW364" s="2"/>
      <c r="AY364" s="2"/>
    </row>
    <row r="365" spans="35:51" x14ac:dyDescent="0.25">
      <c r="AI365" s="2"/>
      <c r="AK365" s="2"/>
      <c r="AL365" s="93">
        <v>41999</v>
      </c>
      <c r="AM365" s="91" t="s">
        <v>263</v>
      </c>
      <c r="AN365" s="92" t="s">
        <v>272</v>
      </c>
      <c r="AO365" s="2"/>
      <c r="AS365" s="2"/>
      <c r="AU365" s="2"/>
      <c r="AW365" s="2"/>
      <c r="AY365" s="2"/>
    </row>
    <row r="366" spans="35:51" x14ac:dyDescent="0.25">
      <c r="AI366" s="2"/>
      <c r="AK366" s="2"/>
      <c r="AL366" s="90">
        <v>42000</v>
      </c>
      <c r="AM366" s="91" t="s">
        <v>263</v>
      </c>
      <c r="AN366" s="92" t="s">
        <v>272</v>
      </c>
      <c r="AO366" s="2"/>
      <c r="AS366" s="2"/>
      <c r="AU366" s="2"/>
      <c r="AW366" s="2"/>
      <c r="AY366" s="2"/>
    </row>
    <row r="367" spans="35:51" x14ac:dyDescent="0.25">
      <c r="AI367" s="2"/>
      <c r="AK367" s="2"/>
      <c r="AL367" s="93">
        <v>42001</v>
      </c>
      <c r="AM367" s="91" t="s">
        <v>263</v>
      </c>
      <c r="AN367" s="92" t="s">
        <v>272</v>
      </c>
      <c r="AO367" s="2"/>
      <c r="AS367" s="2"/>
      <c r="AU367" s="2"/>
      <c r="AW367" s="2"/>
      <c r="AY367" s="2"/>
    </row>
    <row r="368" spans="35:51" x14ac:dyDescent="0.25">
      <c r="AI368" s="2"/>
      <c r="AK368" s="2"/>
      <c r="AL368" s="90">
        <v>42002</v>
      </c>
      <c r="AM368" s="91" t="s">
        <v>263</v>
      </c>
      <c r="AN368" s="92" t="s">
        <v>272</v>
      </c>
      <c r="AO368" s="2"/>
      <c r="AS368" s="2"/>
      <c r="AU368" s="2"/>
      <c r="AW368" s="2"/>
      <c r="AY368" s="2"/>
    </row>
    <row r="369" spans="35:51" x14ac:dyDescent="0.25">
      <c r="AI369" s="2"/>
      <c r="AK369" s="2"/>
      <c r="AL369" s="93">
        <v>42003</v>
      </c>
      <c r="AM369" s="91" t="s">
        <v>263</v>
      </c>
      <c r="AN369" s="92" t="s">
        <v>272</v>
      </c>
      <c r="AO369" s="2"/>
      <c r="AS369" s="2"/>
      <c r="AU369" s="2"/>
      <c r="AW369" s="2"/>
      <c r="AY369" s="2"/>
    </row>
    <row r="370" spans="35:51" x14ac:dyDescent="0.25">
      <c r="AI370" s="2"/>
      <c r="AK370" s="2"/>
      <c r="AL370" s="90">
        <v>42004</v>
      </c>
      <c r="AM370" s="91" t="s">
        <v>263</v>
      </c>
      <c r="AN370" s="92" t="s">
        <v>272</v>
      </c>
      <c r="AO370" s="2"/>
      <c r="AS370" s="2"/>
      <c r="AU370" s="2"/>
      <c r="AW370" s="2"/>
      <c r="AY370" s="2"/>
    </row>
    <row r="371" spans="35:51" x14ac:dyDescent="0.25">
      <c r="AI371" s="2"/>
      <c r="AK371" s="2"/>
      <c r="AL371" s="93">
        <v>42005</v>
      </c>
      <c r="AM371" s="91" t="s">
        <v>491</v>
      </c>
      <c r="AN371" s="92" t="s">
        <v>492</v>
      </c>
      <c r="AO371" s="2"/>
      <c r="AS371" s="2"/>
      <c r="AU371" s="2"/>
      <c r="AW371" s="2"/>
      <c r="AY371" s="2"/>
    </row>
    <row r="372" spans="35:51" x14ac:dyDescent="0.25">
      <c r="AI372" s="2"/>
      <c r="AK372" s="2"/>
      <c r="AL372" s="90">
        <v>42006</v>
      </c>
      <c r="AM372" s="91" t="s">
        <v>491</v>
      </c>
      <c r="AN372" s="92" t="s">
        <v>492</v>
      </c>
      <c r="AO372" s="2"/>
      <c r="AS372" s="2"/>
      <c r="AU372" s="2"/>
      <c r="AW372" s="2"/>
      <c r="AY372" s="2"/>
    </row>
    <row r="373" spans="35:51" x14ac:dyDescent="0.25">
      <c r="AI373" s="2"/>
      <c r="AK373" s="2"/>
      <c r="AL373" s="93">
        <v>42007</v>
      </c>
      <c r="AM373" s="91" t="s">
        <v>491</v>
      </c>
      <c r="AN373" s="92" t="s">
        <v>492</v>
      </c>
      <c r="AO373" s="2"/>
      <c r="AS373" s="2"/>
      <c r="AU373" s="2"/>
      <c r="AW373" s="2"/>
      <c r="AY373" s="2"/>
    </row>
    <row r="374" spans="35:51" x14ac:dyDescent="0.25">
      <c r="AI374" s="2"/>
      <c r="AK374" s="2"/>
      <c r="AL374" s="90">
        <v>42008</v>
      </c>
      <c r="AM374" s="91" t="s">
        <v>491</v>
      </c>
      <c r="AN374" s="92" t="s">
        <v>492</v>
      </c>
      <c r="AO374" s="2"/>
      <c r="AS374" s="2"/>
      <c r="AU374" s="2"/>
      <c r="AW374" s="2"/>
      <c r="AY374" s="2"/>
    </row>
    <row r="375" spans="35:51" x14ac:dyDescent="0.25">
      <c r="AI375" s="2"/>
      <c r="AK375" s="2"/>
      <c r="AL375" s="93">
        <v>42009</v>
      </c>
      <c r="AM375" s="91" t="s">
        <v>491</v>
      </c>
      <c r="AN375" s="92" t="s">
        <v>492</v>
      </c>
      <c r="AO375" s="2"/>
      <c r="AS375" s="2"/>
      <c r="AU375" s="2"/>
      <c r="AW375" s="2"/>
      <c r="AY375" s="2"/>
    </row>
    <row r="376" spans="35:51" x14ac:dyDescent="0.25">
      <c r="AI376" s="2"/>
      <c r="AK376" s="2"/>
      <c r="AL376" s="90">
        <v>42010</v>
      </c>
      <c r="AM376" s="91" t="s">
        <v>491</v>
      </c>
      <c r="AN376" s="92" t="s">
        <v>492</v>
      </c>
      <c r="AO376" s="2"/>
      <c r="AS376" s="2"/>
      <c r="AU376" s="2"/>
      <c r="AW376" s="2"/>
      <c r="AY376" s="2"/>
    </row>
    <row r="377" spans="35:51" x14ac:dyDescent="0.25">
      <c r="AI377" s="2"/>
      <c r="AK377" s="2"/>
      <c r="AL377" s="93">
        <v>42011</v>
      </c>
      <c r="AM377" s="91" t="s">
        <v>491</v>
      </c>
      <c r="AN377" s="92" t="s">
        <v>492</v>
      </c>
      <c r="AO377" s="2"/>
      <c r="AS377" s="2"/>
      <c r="AU377" s="2"/>
      <c r="AW377" s="2"/>
      <c r="AY377" s="2"/>
    </row>
    <row r="378" spans="35:51" x14ac:dyDescent="0.25">
      <c r="AI378" s="2"/>
      <c r="AK378" s="2"/>
      <c r="AL378" s="90">
        <v>42012</v>
      </c>
      <c r="AM378" s="91" t="s">
        <v>491</v>
      </c>
      <c r="AN378" s="92" t="s">
        <v>492</v>
      </c>
      <c r="AO378" s="2"/>
      <c r="AS378" s="2"/>
      <c r="AU378" s="2"/>
      <c r="AW378" s="2"/>
      <c r="AY378" s="2"/>
    </row>
    <row r="379" spans="35:51" x14ac:dyDescent="0.25">
      <c r="AI379" s="2"/>
      <c r="AK379" s="2"/>
      <c r="AL379" s="93">
        <v>42013</v>
      </c>
      <c r="AM379" s="91" t="s">
        <v>491</v>
      </c>
      <c r="AN379" s="92" t="s">
        <v>492</v>
      </c>
      <c r="AO379" s="2"/>
      <c r="AS379" s="2"/>
      <c r="AU379" s="2"/>
      <c r="AW379" s="2"/>
      <c r="AY379" s="2"/>
    </row>
    <row r="380" spans="35:51" x14ac:dyDescent="0.25">
      <c r="AI380" s="2"/>
      <c r="AK380" s="2"/>
      <c r="AL380" s="90">
        <v>42014</v>
      </c>
      <c r="AM380" s="91" t="s">
        <v>491</v>
      </c>
      <c r="AN380" s="92" t="s">
        <v>492</v>
      </c>
      <c r="AO380" s="2"/>
      <c r="AS380" s="2"/>
      <c r="AU380" s="2"/>
      <c r="AW380" s="2"/>
      <c r="AY380" s="2"/>
    </row>
    <row r="381" spans="35:51" x14ac:dyDescent="0.25">
      <c r="AI381" s="2"/>
      <c r="AK381" s="2"/>
      <c r="AL381" s="93">
        <v>42015</v>
      </c>
      <c r="AM381" s="91" t="s">
        <v>491</v>
      </c>
      <c r="AN381" s="92" t="s">
        <v>492</v>
      </c>
      <c r="AO381" s="2"/>
      <c r="AS381" s="2"/>
      <c r="AU381" s="2"/>
      <c r="AW381" s="2"/>
      <c r="AY381" s="2"/>
    </row>
    <row r="382" spans="35:51" x14ac:dyDescent="0.25">
      <c r="AI382" s="2"/>
      <c r="AK382" s="2"/>
      <c r="AL382" s="90">
        <v>42016</v>
      </c>
      <c r="AM382" s="91" t="s">
        <v>491</v>
      </c>
      <c r="AN382" s="92" t="s">
        <v>492</v>
      </c>
      <c r="AO382" s="2"/>
      <c r="AS382" s="2"/>
      <c r="AU382" s="2"/>
      <c r="AW382" s="2"/>
      <c r="AY382" s="2"/>
    </row>
    <row r="383" spans="35:51" x14ac:dyDescent="0.25">
      <c r="AI383" s="2"/>
      <c r="AK383" s="2"/>
      <c r="AL383" s="93">
        <v>42017</v>
      </c>
      <c r="AM383" s="91" t="s">
        <v>491</v>
      </c>
      <c r="AN383" s="92" t="s">
        <v>492</v>
      </c>
      <c r="AO383" s="2"/>
      <c r="AS383" s="2"/>
      <c r="AU383" s="2"/>
      <c r="AW383" s="2"/>
      <c r="AY383" s="2"/>
    </row>
    <row r="384" spans="35:51" x14ac:dyDescent="0.25">
      <c r="AI384" s="2"/>
      <c r="AK384" s="2"/>
      <c r="AL384" s="90">
        <v>42018</v>
      </c>
      <c r="AM384" s="91" t="s">
        <v>491</v>
      </c>
      <c r="AN384" s="92" t="s">
        <v>492</v>
      </c>
      <c r="AO384" s="2"/>
      <c r="AS384" s="2"/>
      <c r="AU384" s="2"/>
      <c r="AW384" s="2"/>
      <c r="AY384" s="2"/>
    </row>
    <row r="385" spans="35:51" x14ac:dyDescent="0.25">
      <c r="AI385" s="2"/>
      <c r="AK385" s="2"/>
      <c r="AL385" s="93">
        <v>42019</v>
      </c>
      <c r="AM385" s="91" t="s">
        <v>491</v>
      </c>
      <c r="AN385" s="92" t="s">
        <v>492</v>
      </c>
      <c r="AO385" s="2"/>
      <c r="AS385" s="2"/>
      <c r="AU385" s="2"/>
      <c r="AW385" s="2"/>
      <c r="AY385" s="2"/>
    </row>
    <row r="386" spans="35:51" x14ac:dyDescent="0.25">
      <c r="AI386" s="2"/>
      <c r="AK386" s="2"/>
      <c r="AL386" s="90">
        <v>42020</v>
      </c>
      <c r="AM386" s="91" t="s">
        <v>491</v>
      </c>
      <c r="AN386" s="92" t="s">
        <v>492</v>
      </c>
      <c r="AO386" s="2"/>
      <c r="AS386" s="2"/>
      <c r="AU386" s="2"/>
      <c r="AW386" s="2"/>
      <c r="AY386" s="2"/>
    </row>
    <row r="387" spans="35:51" x14ac:dyDescent="0.25">
      <c r="AI387" s="2"/>
      <c r="AK387" s="2"/>
      <c r="AL387" s="93">
        <v>42021</v>
      </c>
      <c r="AM387" s="91" t="s">
        <v>491</v>
      </c>
      <c r="AN387" s="92" t="s">
        <v>492</v>
      </c>
      <c r="AO387" s="2"/>
      <c r="AS387" s="2"/>
      <c r="AU387" s="2"/>
      <c r="AW387" s="2"/>
      <c r="AY387" s="2"/>
    </row>
    <row r="388" spans="35:51" x14ac:dyDescent="0.25">
      <c r="AI388" s="2"/>
      <c r="AK388" s="2"/>
      <c r="AL388" s="90">
        <v>42022</v>
      </c>
      <c r="AM388" s="91" t="s">
        <v>491</v>
      </c>
      <c r="AN388" s="92" t="s">
        <v>492</v>
      </c>
      <c r="AO388" s="2"/>
      <c r="AS388" s="2"/>
      <c r="AU388" s="2"/>
      <c r="AW388" s="2"/>
      <c r="AY388" s="2"/>
    </row>
    <row r="389" spans="35:51" x14ac:dyDescent="0.25">
      <c r="AI389" s="2"/>
      <c r="AK389" s="2"/>
      <c r="AL389" s="93">
        <v>42023</v>
      </c>
      <c r="AM389" s="91" t="s">
        <v>491</v>
      </c>
      <c r="AN389" s="92" t="s">
        <v>492</v>
      </c>
      <c r="AO389" s="2"/>
      <c r="AS389" s="2"/>
      <c r="AU389" s="2"/>
      <c r="AW389" s="2"/>
      <c r="AY389" s="2"/>
    </row>
    <row r="390" spans="35:51" x14ac:dyDescent="0.25">
      <c r="AI390" s="2"/>
      <c r="AK390" s="2"/>
      <c r="AL390" s="90">
        <v>42024</v>
      </c>
      <c r="AM390" s="91" t="s">
        <v>491</v>
      </c>
      <c r="AN390" s="92" t="s">
        <v>492</v>
      </c>
      <c r="AO390" s="2"/>
      <c r="AS390" s="2"/>
      <c r="AU390" s="2"/>
      <c r="AW390" s="2"/>
      <c r="AY390" s="2"/>
    </row>
    <row r="391" spans="35:51" x14ac:dyDescent="0.25">
      <c r="AI391" s="2"/>
      <c r="AK391" s="2"/>
      <c r="AL391" s="93">
        <v>42025</v>
      </c>
      <c r="AM391" s="91" t="s">
        <v>491</v>
      </c>
      <c r="AN391" s="92" t="s">
        <v>492</v>
      </c>
      <c r="AO391" s="2"/>
      <c r="AS391" s="2"/>
      <c r="AU391" s="2"/>
      <c r="AW391" s="2"/>
      <c r="AY391" s="2"/>
    </row>
    <row r="392" spans="35:51" x14ac:dyDescent="0.25">
      <c r="AI392" s="2"/>
      <c r="AK392" s="2"/>
      <c r="AL392" s="90">
        <v>42026</v>
      </c>
      <c r="AM392" s="91" t="s">
        <v>491</v>
      </c>
      <c r="AN392" s="92" t="s">
        <v>492</v>
      </c>
      <c r="AO392" s="2"/>
      <c r="AS392" s="2"/>
      <c r="AU392" s="2"/>
      <c r="AW392" s="2"/>
      <c r="AY392" s="2"/>
    </row>
    <row r="393" spans="35:51" x14ac:dyDescent="0.25">
      <c r="AI393" s="2"/>
      <c r="AK393" s="2"/>
      <c r="AL393" s="93">
        <v>42027</v>
      </c>
      <c r="AM393" s="91" t="s">
        <v>491</v>
      </c>
      <c r="AN393" s="92" t="s">
        <v>492</v>
      </c>
      <c r="AO393" s="2"/>
      <c r="AS393" s="2"/>
      <c r="AU393" s="2"/>
      <c r="AW393" s="2"/>
      <c r="AY393" s="2"/>
    </row>
    <row r="394" spans="35:51" x14ac:dyDescent="0.25">
      <c r="AI394" s="2"/>
      <c r="AK394" s="2"/>
      <c r="AL394" s="90">
        <v>42028</v>
      </c>
      <c r="AM394" s="91" t="s">
        <v>491</v>
      </c>
      <c r="AN394" s="92" t="s">
        <v>492</v>
      </c>
      <c r="AO394" s="2"/>
      <c r="AS394" s="2"/>
      <c r="AU394" s="2"/>
      <c r="AW394" s="2"/>
      <c r="AY394" s="2"/>
    </row>
    <row r="395" spans="35:51" x14ac:dyDescent="0.25">
      <c r="AI395" s="2"/>
      <c r="AK395" s="2"/>
      <c r="AL395" s="93">
        <v>42029</v>
      </c>
      <c r="AM395" s="91" t="s">
        <v>491</v>
      </c>
      <c r="AN395" s="92" t="s">
        <v>492</v>
      </c>
      <c r="AO395" s="2"/>
      <c r="AS395" s="2"/>
      <c r="AU395" s="2"/>
      <c r="AW395" s="2"/>
      <c r="AY395" s="2"/>
    </row>
    <row r="396" spans="35:51" x14ac:dyDescent="0.25">
      <c r="AI396" s="2"/>
      <c r="AK396" s="2"/>
      <c r="AL396" s="90">
        <v>42030</v>
      </c>
      <c r="AM396" s="91" t="s">
        <v>491</v>
      </c>
      <c r="AN396" s="92" t="s">
        <v>492</v>
      </c>
      <c r="AO396" s="2"/>
      <c r="AS396" s="2"/>
      <c r="AU396" s="2"/>
      <c r="AW396" s="2"/>
      <c r="AY396" s="2"/>
    </row>
    <row r="397" spans="35:51" x14ac:dyDescent="0.25">
      <c r="AI397" s="2"/>
      <c r="AK397" s="2"/>
      <c r="AL397" s="93">
        <v>42031</v>
      </c>
      <c r="AM397" s="91" t="s">
        <v>491</v>
      </c>
      <c r="AN397" s="92" t="s">
        <v>492</v>
      </c>
      <c r="AO397" s="2"/>
      <c r="AS397" s="2"/>
      <c r="AU397" s="2"/>
      <c r="AW397" s="2"/>
      <c r="AY397" s="2"/>
    </row>
    <row r="398" spans="35:51" x14ac:dyDescent="0.25">
      <c r="AI398" s="2"/>
      <c r="AK398" s="2"/>
      <c r="AL398" s="90">
        <v>42032</v>
      </c>
      <c r="AM398" s="91" t="s">
        <v>491</v>
      </c>
      <c r="AN398" s="92" t="s">
        <v>492</v>
      </c>
      <c r="AO398" s="2"/>
      <c r="AS398" s="2"/>
      <c r="AU398" s="2"/>
      <c r="AW398" s="2"/>
      <c r="AY398" s="2"/>
    </row>
    <row r="399" spans="35:51" x14ac:dyDescent="0.25">
      <c r="AI399" s="2"/>
      <c r="AK399" s="2"/>
      <c r="AL399" s="93">
        <v>42033</v>
      </c>
      <c r="AM399" s="91" t="s">
        <v>491</v>
      </c>
      <c r="AN399" s="92" t="s">
        <v>492</v>
      </c>
      <c r="AO399" s="2"/>
      <c r="AS399" s="2"/>
      <c r="AU399" s="2"/>
      <c r="AW399" s="2"/>
      <c r="AY399" s="2"/>
    </row>
    <row r="400" spans="35:51" x14ac:dyDescent="0.25">
      <c r="AI400" s="2"/>
      <c r="AK400" s="2"/>
      <c r="AL400" s="90">
        <v>42034</v>
      </c>
      <c r="AM400" s="91" t="s">
        <v>491</v>
      </c>
      <c r="AN400" s="92" t="s">
        <v>492</v>
      </c>
      <c r="AO400" s="2"/>
      <c r="AS400" s="2"/>
      <c r="AU400" s="2"/>
      <c r="AW400" s="2"/>
      <c r="AY400" s="2"/>
    </row>
    <row r="401" spans="35:51" x14ac:dyDescent="0.25">
      <c r="AI401" s="2"/>
      <c r="AK401" s="2"/>
      <c r="AL401" s="93">
        <v>42035</v>
      </c>
      <c r="AM401" s="91" t="s">
        <v>491</v>
      </c>
      <c r="AN401" s="92" t="s">
        <v>492</v>
      </c>
      <c r="AO401" s="2"/>
      <c r="AS401" s="2"/>
      <c r="AU401" s="2"/>
      <c r="AW401" s="2"/>
      <c r="AY401" s="2"/>
    </row>
    <row r="402" spans="35:51" x14ac:dyDescent="0.25">
      <c r="AI402" s="2"/>
      <c r="AK402" s="2"/>
      <c r="AL402" s="90">
        <v>42036</v>
      </c>
      <c r="AM402" s="91" t="s">
        <v>491</v>
      </c>
      <c r="AN402" s="92" t="s">
        <v>493</v>
      </c>
      <c r="AO402" s="2"/>
      <c r="AS402" s="2"/>
      <c r="AU402" s="2"/>
      <c r="AW402" s="2"/>
      <c r="AY402" s="2"/>
    </row>
    <row r="403" spans="35:51" x14ac:dyDescent="0.25">
      <c r="AI403" s="2"/>
      <c r="AK403" s="2"/>
      <c r="AL403" s="93">
        <v>42037</v>
      </c>
      <c r="AM403" s="91" t="s">
        <v>491</v>
      </c>
      <c r="AN403" s="92" t="s">
        <v>493</v>
      </c>
      <c r="AO403" s="2"/>
      <c r="AS403" s="2"/>
      <c r="AU403" s="2"/>
      <c r="AW403" s="2"/>
      <c r="AY403" s="2"/>
    </row>
    <row r="404" spans="35:51" x14ac:dyDescent="0.25">
      <c r="AI404" s="2"/>
      <c r="AK404" s="2"/>
      <c r="AL404" s="90">
        <v>42038</v>
      </c>
      <c r="AM404" s="91" t="s">
        <v>491</v>
      </c>
      <c r="AN404" s="92" t="s">
        <v>493</v>
      </c>
      <c r="AO404" s="2"/>
      <c r="AS404" s="2"/>
      <c r="AU404" s="2"/>
      <c r="AW404" s="2"/>
      <c r="AY404" s="2"/>
    </row>
    <row r="405" spans="35:51" x14ac:dyDescent="0.25">
      <c r="AI405" s="2"/>
      <c r="AK405" s="2"/>
      <c r="AL405" s="93">
        <v>42039</v>
      </c>
      <c r="AM405" s="91" t="s">
        <v>491</v>
      </c>
      <c r="AN405" s="92" t="s">
        <v>493</v>
      </c>
      <c r="AO405" s="2"/>
      <c r="AS405" s="2"/>
      <c r="AU405" s="2"/>
      <c r="AW405" s="2"/>
      <c r="AY405" s="2"/>
    </row>
    <row r="406" spans="35:51" x14ac:dyDescent="0.25">
      <c r="AI406" s="2"/>
      <c r="AK406" s="2"/>
      <c r="AL406" s="90">
        <v>42040</v>
      </c>
      <c r="AM406" s="91" t="s">
        <v>491</v>
      </c>
      <c r="AN406" s="92" t="s">
        <v>493</v>
      </c>
      <c r="AO406" s="2"/>
      <c r="AS406" s="2"/>
      <c r="AU406" s="2"/>
      <c r="AW406" s="2"/>
      <c r="AY406" s="2"/>
    </row>
    <row r="407" spans="35:51" x14ac:dyDescent="0.25">
      <c r="AI407" s="2"/>
      <c r="AK407" s="2"/>
      <c r="AL407" s="93">
        <v>42041</v>
      </c>
      <c r="AM407" s="91" t="s">
        <v>491</v>
      </c>
      <c r="AN407" s="92" t="s">
        <v>493</v>
      </c>
      <c r="AO407" s="2"/>
      <c r="AS407" s="2"/>
      <c r="AU407" s="2"/>
      <c r="AW407" s="2"/>
      <c r="AY407" s="2"/>
    </row>
    <row r="408" spans="35:51" x14ac:dyDescent="0.25">
      <c r="AI408" s="2"/>
      <c r="AK408" s="2"/>
      <c r="AL408" s="90">
        <v>42042</v>
      </c>
      <c r="AM408" s="91" t="s">
        <v>491</v>
      </c>
      <c r="AN408" s="92" t="s">
        <v>493</v>
      </c>
      <c r="AO408" s="2"/>
      <c r="AS408" s="2"/>
      <c r="AU408" s="2"/>
      <c r="AW408" s="2"/>
      <c r="AY408" s="2"/>
    </row>
    <row r="409" spans="35:51" x14ac:dyDescent="0.25">
      <c r="AI409" s="2"/>
      <c r="AK409" s="2"/>
      <c r="AL409" s="93">
        <v>42043</v>
      </c>
      <c r="AM409" s="91" t="s">
        <v>491</v>
      </c>
      <c r="AN409" s="92" t="s">
        <v>493</v>
      </c>
      <c r="AO409" s="2"/>
      <c r="AS409" s="2"/>
      <c r="AU409" s="2"/>
      <c r="AW409" s="2"/>
      <c r="AY409" s="2"/>
    </row>
    <row r="410" spans="35:51" x14ac:dyDescent="0.25">
      <c r="AI410" s="2"/>
      <c r="AK410" s="2"/>
      <c r="AL410" s="90">
        <v>42044</v>
      </c>
      <c r="AM410" s="91" t="s">
        <v>491</v>
      </c>
      <c r="AN410" s="92" t="s">
        <v>493</v>
      </c>
      <c r="AO410" s="2"/>
      <c r="AS410" s="2"/>
      <c r="AU410" s="2"/>
      <c r="AW410" s="2"/>
      <c r="AY410" s="2"/>
    </row>
    <row r="411" spans="35:51" x14ac:dyDescent="0.25">
      <c r="AI411" s="2"/>
      <c r="AK411" s="2"/>
      <c r="AL411" s="93">
        <v>42045</v>
      </c>
      <c r="AM411" s="91" t="s">
        <v>491</v>
      </c>
      <c r="AN411" s="92" t="s">
        <v>493</v>
      </c>
      <c r="AO411" s="2"/>
      <c r="AS411" s="2"/>
      <c r="AU411" s="2"/>
      <c r="AW411" s="2"/>
      <c r="AY411" s="2"/>
    </row>
    <row r="412" spans="35:51" x14ac:dyDescent="0.25">
      <c r="AI412" s="2"/>
      <c r="AK412" s="2"/>
      <c r="AL412" s="90">
        <v>42046</v>
      </c>
      <c r="AM412" s="91" t="s">
        <v>491</v>
      </c>
      <c r="AN412" s="92" t="s">
        <v>493</v>
      </c>
      <c r="AO412" s="2"/>
      <c r="AS412" s="2"/>
      <c r="AU412" s="2"/>
      <c r="AW412" s="2"/>
      <c r="AY412" s="2"/>
    </row>
    <row r="413" spans="35:51" x14ac:dyDescent="0.25">
      <c r="AI413" s="2"/>
      <c r="AK413" s="2"/>
      <c r="AL413" s="93">
        <v>42047</v>
      </c>
      <c r="AM413" s="91" t="s">
        <v>491</v>
      </c>
      <c r="AN413" s="92" t="s">
        <v>493</v>
      </c>
      <c r="AO413" s="2"/>
      <c r="AS413" s="2"/>
      <c r="AU413" s="2"/>
      <c r="AW413" s="2"/>
      <c r="AY413" s="2"/>
    </row>
    <row r="414" spans="35:51" x14ac:dyDescent="0.25">
      <c r="AI414" s="2"/>
      <c r="AK414" s="2"/>
      <c r="AL414" s="90">
        <v>42048</v>
      </c>
      <c r="AM414" s="91" t="s">
        <v>491</v>
      </c>
      <c r="AN414" s="92" t="s">
        <v>493</v>
      </c>
      <c r="AO414" s="2"/>
      <c r="AS414" s="2"/>
      <c r="AU414" s="2"/>
      <c r="AW414" s="2"/>
      <c r="AY414" s="2"/>
    </row>
    <row r="415" spans="35:51" x14ac:dyDescent="0.25">
      <c r="AI415" s="2"/>
      <c r="AK415" s="2"/>
      <c r="AL415" s="93">
        <v>42049</v>
      </c>
      <c r="AM415" s="91" t="s">
        <v>491</v>
      </c>
      <c r="AN415" s="92" t="s">
        <v>493</v>
      </c>
      <c r="AO415" s="2"/>
      <c r="AS415" s="2"/>
      <c r="AU415" s="2"/>
      <c r="AW415" s="2"/>
      <c r="AY415" s="2"/>
    </row>
    <row r="416" spans="35:51" x14ac:dyDescent="0.25">
      <c r="AI416" s="2"/>
      <c r="AK416" s="2"/>
      <c r="AL416" s="90">
        <v>42050</v>
      </c>
      <c r="AM416" s="91" t="s">
        <v>491</v>
      </c>
      <c r="AN416" s="92" t="s">
        <v>493</v>
      </c>
      <c r="AO416" s="2"/>
      <c r="AS416" s="2"/>
      <c r="AU416" s="2"/>
      <c r="AW416" s="2"/>
      <c r="AY416" s="2"/>
    </row>
    <row r="417" spans="35:51" x14ac:dyDescent="0.25">
      <c r="AI417" s="2"/>
      <c r="AK417" s="2"/>
      <c r="AL417" s="93">
        <v>42051</v>
      </c>
      <c r="AM417" s="91" t="s">
        <v>491</v>
      </c>
      <c r="AN417" s="92" t="s">
        <v>493</v>
      </c>
      <c r="AO417" s="2"/>
      <c r="AS417" s="2"/>
      <c r="AU417" s="2"/>
      <c r="AW417" s="2"/>
      <c r="AY417" s="2"/>
    </row>
    <row r="418" spans="35:51" x14ac:dyDescent="0.25">
      <c r="AI418" s="2"/>
      <c r="AK418" s="2"/>
      <c r="AL418" s="90">
        <v>42052</v>
      </c>
      <c r="AM418" s="91" t="s">
        <v>491</v>
      </c>
      <c r="AN418" s="92" t="s">
        <v>493</v>
      </c>
      <c r="AO418" s="2"/>
      <c r="AS418" s="2"/>
      <c r="AU418" s="2"/>
      <c r="AW418" s="2"/>
      <c r="AY418" s="2"/>
    </row>
    <row r="419" spans="35:51" x14ac:dyDescent="0.25">
      <c r="AI419" s="2"/>
      <c r="AK419" s="2"/>
      <c r="AL419" s="93">
        <v>42053</v>
      </c>
      <c r="AM419" s="91" t="s">
        <v>491</v>
      </c>
      <c r="AN419" s="92" t="s">
        <v>493</v>
      </c>
      <c r="AO419" s="2"/>
      <c r="AS419" s="2"/>
      <c r="AU419" s="2"/>
      <c r="AW419" s="2"/>
      <c r="AY419" s="2"/>
    </row>
    <row r="420" spans="35:51" x14ac:dyDescent="0.25">
      <c r="AI420" s="2"/>
      <c r="AK420" s="2"/>
      <c r="AL420" s="90">
        <v>42054</v>
      </c>
      <c r="AM420" s="91" t="s">
        <v>491</v>
      </c>
      <c r="AN420" s="92" t="s">
        <v>493</v>
      </c>
      <c r="AO420" s="2"/>
      <c r="AS420" s="2"/>
      <c r="AU420" s="2"/>
      <c r="AW420" s="2"/>
      <c r="AY420" s="2"/>
    </row>
    <row r="421" spans="35:51" x14ac:dyDescent="0.25">
      <c r="AL421" s="93">
        <v>42055</v>
      </c>
      <c r="AM421" s="91" t="s">
        <v>491</v>
      </c>
      <c r="AN421" s="92" t="s">
        <v>493</v>
      </c>
    </row>
    <row r="422" spans="35:51" x14ac:dyDescent="0.25">
      <c r="AL422" s="90">
        <v>42056</v>
      </c>
      <c r="AM422" s="91" t="s">
        <v>491</v>
      </c>
      <c r="AN422" s="92" t="s">
        <v>493</v>
      </c>
    </row>
    <row r="423" spans="35:51" x14ac:dyDescent="0.25">
      <c r="AL423" s="93">
        <v>42057</v>
      </c>
      <c r="AM423" s="91" t="s">
        <v>491</v>
      </c>
      <c r="AN423" s="92" t="s">
        <v>493</v>
      </c>
    </row>
    <row r="424" spans="35:51" x14ac:dyDescent="0.25">
      <c r="AL424" s="90">
        <v>42058</v>
      </c>
      <c r="AM424" s="91" t="s">
        <v>491</v>
      </c>
      <c r="AN424" s="92" t="s">
        <v>493</v>
      </c>
    </row>
    <row r="425" spans="35:51" x14ac:dyDescent="0.25">
      <c r="AL425" s="93">
        <v>42059</v>
      </c>
      <c r="AM425" s="91" t="s">
        <v>491</v>
      </c>
      <c r="AN425" s="92" t="s">
        <v>493</v>
      </c>
    </row>
    <row r="426" spans="35:51" x14ac:dyDescent="0.25">
      <c r="AL426" s="90">
        <v>42060</v>
      </c>
      <c r="AM426" s="91" t="s">
        <v>491</v>
      </c>
      <c r="AN426" s="92" t="s">
        <v>493</v>
      </c>
    </row>
    <row r="427" spans="35:51" x14ac:dyDescent="0.25">
      <c r="AL427" s="93">
        <v>42061</v>
      </c>
      <c r="AM427" s="91" t="s">
        <v>491</v>
      </c>
      <c r="AN427" s="92" t="s">
        <v>493</v>
      </c>
    </row>
    <row r="428" spans="35:51" x14ac:dyDescent="0.25">
      <c r="AL428" s="90">
        <v>42062</v>
      </c>
      <c r="AM428" s="91" t="s">
        <v>491</v>
      </c>
      <c r="AN428" s="92" t="s">
        <v>493</v>
      </c>
    </row>
    <row r="429" spans="35:51" x14ac:dyDescent="0.25">
      <c r="AL429" s="93">
        <v>42063</v>
      </c>
      <c r="AM429" s="91" t="s">
        <v>491</v>
      </c>
      <c r="AN429" s="92" t="s">
        <v>493</v>
      </c>
    </row>
    <row r="430" spans="35:51" x14ac:dyDescent="0.25">
      <c r="AI430" s="2"/>
      <c r="AK430" s="2"/>
      <c r="AL430" s="90">
        <v>42064</v>
      </c>
      <c r="AM430" s="91" t="s">
        <v>491</v>
      </c>
      <c r="AN430" s="92" t="s">
        <v>494</v>
      </c>
      <c r="AO430" s="2"/>
      <c r="AS430" s="2"/>
      <c r="AU430" s="2"/>
      <c r="AW430" s="2"/>
      <c r="AY430" s="2"/>
    </row>
    <row r="431" spans="35:51" x14ac:dyDescent="0.25">
      <c r="AI431" s="2"/>
      <c r="AK431" s="2"/>
      <c r="AL431" s="93">
        <v>42065</v>
      </c>
      <c r="AM431" s="91" t="s">
        <v>491</v>
      </c>
      <c r="AN431" s="92" t="s">
        <v>494</v>
      </c>
      <c r="AO431" s="2"/>
      <c r="AS431" s="2"/>
      <c r="AU431" s="2"/>
      <c r="AW431" s="2"/>
      <c r="AY431" s="2"/>
    </row>
    <row r="432" spans="35:51" x14ac:dyDescent="0.25">
      <c r="AI432" s="2"/>
      <c r="AK432" s="2"/>
      <c r="AL432" s="90">
        <v>42066</v>
      </c>
      <c r="AM432" s="91" t="s">
        <v>491</v>
      </c>
      <c r="AN432" s="92" t="s">
        <v>494</v>
      </c>
      <c r="AO432" s="2"/>
      <c r="AS432" s="2"/>
      <c r="AU432" s="2"/>
      <c r="AW432" s="2"/>
      <c r="AY432" s="2"/>
    </row>
    <row r="433" spans="35:51" x14ac:dyDescent="0.25">
      <c r="AI433" s="2"/>
      <c r="AK433" s="2"/>
      <c r="AL433" s="93">
        <v>42067</v>
      </c>
      <c r="AM433" s="91" t="s">
        <v>491</v>
      </c>
      <c r="AN433" s="92" t="s">
        <v>494</v>
      </c>
      <c r="AO433" s="2"/>
      <c r="AS433" s="2"/>
      <c r="AU433" s="2"/>
      <c r="AW433" s="2"/>
      <c r="AY433" s="2"/>
    </row>
    <row r="434" spans="35:51" x14ac:dyDescent="0.25">
      <c r="AI434" s="2"/>
      <c r="AK434" s="2"/>
      <c r="AL434" s="90">
        <v>42068</v>
      </c>
      <c r="AM434" s="91" t="s">
        <v>491</v>
      </c>
      <c r="AN434" s="92" t="s">
        <v>494</v>
      </c>
      <c r="AO434" s="2"/>
      <c r="AS434" s="2"/>
      <c r="AU434" s="2"/>
      <c r="AW434" s="2"/>
      <c r="AY434" s="2"/>
    </row>
    <row r="435" spans="35:51" x14ac:dyDescent="0.25">
      <c r="AI435" s="2"/>
      <c r="AK435" s="2"/>
      <c r="AL435" s="93">
        <v>42069</v>
      </c>
      <c r="AM435" s="91" t="s">
        <v>491</v>
      </c>
      <c r="AN435" s="92" t="s">
        <v>494</v>
      </c>
      <c r="AO435" s="2"/>
      <c r="AS435" s="2"/>
      <c r="AU435" s="2"/>
      <c r="AW435" s="2"/>
      <c r="AY435" s="2"/>
    </row>
    <row r="436" spans="35:51" x14ac:dyDescent="0.25">
      <c r="AI436" s="2"/>
      <c r="AK436" s="2"/>
      <c r="AL436" s="90">
        <v>42070</v>
      </c>
      <c r="AM436" s="91" t="s">
        <v>491</v>
      </c>
      <c r="AN436" s="92" t="s">
        <v>494</v>
      </c>
      <c r="AO436" s="2"/>
      <c r="AS436" s="2"/>
      <c r="AU436" s="2"/>
      <c r="AW436" s="2"/>
      <c r="AY436" s="2"/>
    </row>
    <row r="437" spans="35:51" x14ac:dyDescent="0.25">
      <c r="AI437" s="2"/>
      <c r="AK437" s="2"/>
      <c r="AL437" s="93">
        <v>42071</v>
      </c>
      <c r="AM437" s="91" t="s">
        <v>491</v>
      </c>
      <c r="AN437" s="92" t="s">
        <v>494</v>
      </c>
      <c r="AO437" s="2"/>
      <c r="AS437" s="2"/>
      <c r="AU437" s="2"/>
      <c r="AW437" s="2"/>
      <c r="AY437" s="2"/>
    </row>
    <row r="438" spans="35:51" x14ac:dyDescent="0.25">
      <c r="AI438" s="2"/>
      <c r="AK438" s="2"/>
      <c r="AL438" s="90">
        <v>42072</v>
      </c>
      <c r="AM438" s="91" t="s">
        <v>491</v>
      </c>
      <c r="AN438" s="92" t="s">
        <v>494</v>
      </c>
      <c r="AO438" s="2"/>
      <c r="AS438" s="2"/>
      <c r="AU438" s="2"/>
      <c r="AW438" s="2"/>
      <c r="AY438" s="2"/>
    </row>
    <row r="439" spans="35:51" x14ac:dyDescent="0.25">
      <c r="AI439" s="2"/>
      <c r="AK439" s="2"/>
      <c r="AL439" s="93">
        <v>42073</v>
      </c>
      <c r="AM439" s="91" t="s">
        <v>491</v>
      </c>
      <c r="AN439" s="92" t="s">
        <v>494</v>
      </c>
      <c r="AO439" s="2"/>
      <c r="AS439" s="2"/>
      <c r="AU439" s="2"/>
      <c r="AW439" s="2"/>
      <c r="AY439" s="2"/>
    </row>
    <row r="440" spans="35:51" x14ac:dyDescent="0.25">
      <c r="AI440" s="2"/>
      <c r="AK440" s="2"/>
      <c r="AL440" s="90">
        <v>42074</v>
      </c>
      <c r="AM440" s="91" t="s">
        <v>491</v>
      </c>
      <c r="AN440" s="92" t="s">
        <v>494</v>
      </c>
      <c r="AO440" s="2"/>
      <c r="AS440" s="2"/>
      <c r="AU440" s="2"/>
      <c r="AW440" s="2"/>
      <c r="AY440" s="2"/>
    </row>
    <row r="441" spans="35:51" x14ac:dyDescent="0.25">
      <c r="AI441" s="2"/>
      <c r="AK441" s="2"/>
      <c r="AL441" s="93">
        <v>42075</v>
      </c>
      <c r="AM441" s="91" t="s">
        <v>491</v>
      </c>
      <c r="AN441" s="92" t="s">
        <v>494</v>
      </c>
      <c r="AO441" s="2"/>
      <c r="AS441" s="2"/>
      <c r="AU441" s="2"/>
      <c r="AW441" s="2"/>
      <c r="AY441" s="2"/>
    </row>
    <row r="442" spans="35:51" x14ac:dyDescent="0.25">
      <c r="AI442" s="2"/>
      <c r="AK442" s="2"/>
      <c r="AL442" s="90">
        <v>42076</v>
      </c>
      <c r="AM442" s="91" t="s">
        <v>491</v>
      </c>
      <c r="AN442" s="92" t="s">
        <v>494</v>
      </c>
      <c r="AO442" s="2"/>
      <c r="AS442" s="2"/>
      <c r="AU442" s="2"/>
      <c r="AW442" s="2"/>
      <c r="AY442" s="2"/>
    </row>
    <row r="443" spans="35:51" x14ac:dyDescent="0.25">
      <c r="AI443" s="2"/>
      <c r="AK443" s="2"/>
      <c r="AL443" s="93">
        <v>42077</v>
      </c>
      <c r="AM443" s="91" t="s">
        <v>491</v>
      </c>
      <c r="AN443" s="92" t="s">
        <v>494</v>
      </c>
      <c r="AO443" s="2"/>
      <c r="AS443" s="2"/>
      <c r="AU443" s="2"/>
      <c r="AW443" s="2"/>
      <c r="AY443" s="2"/>
    </row>
    <row r="444" spans="35:51" x14ac:dyDescent="0.25">
      <c r="AI444" s="2"/>
      <c r="AK444" s="2"/>
      <c r="AL444" s="90">
        <v>42078</v>
      </c>
      <c r="AM444" s="91" t="s">
        <v>491</v>
      </c>
      <c r="AN444" s="92" t="s">
        <v>494</v>
      </c>
      <c r="AO444" s="2"/>
      <c r="AS444" s="2"/>
      <c r="AU444" s="2"/>
      <c r="AW444" s="2"/>
      <c r="AY444" s="2"/>
    </row>
    <row r="445" spans="35:51" x14ac:dyDescent="0.25">
      <c r="AI445" s="2"/>
      <c r="AK445" s="2"/>
      <c r="AL445" s="93">
        <v>42079</v>
      </c>
      <c r="AM445" s="91" t="s">
        <v>491</v>
      </c>
      <c r="AN445" s="92" t="s">
        <v>494</v>
      </c>
      <c r="AO445" s="2"/>
      <c r="AS445" s="2"/>
      <c r="AU445" s="2"/>
      <c r="AW445" s="2"/>
      <c r="AY445" s="2"/>
    </row>
    <row r="446" spans="35:51" x14ac:dyDescent="0.25">
      <c r="AI446" s="2"/>
      <c r="AK446" s="2"/>
      <c r="AL446" s="90">
        <v>42080</v>
      </c>
      <c r="AM446" s="91" t="s">
        <v>491</v>
      </c>
      <c r="AN446" s="92" t="s">
        <v>494</v>
      </c>
      <c r="AO446" s="2"/>
      <c r="AS446" s="2"/>
      <c r="AU446" s="2"/>
      <c r="AW446" s="2"/>
      <c r="AY446" s="2"/>
    </row>
    <row r="447" spans="35:51" x14ac:dyDescent="0.25">
      <c r="AI447" s="2"/>
      <c r="AK447" s="2"/>
      <c r="AL447" s="93">
        <v>42081</v>
      </c>
      <c r="AM447" s="91" t="s">
        <v>491</v>
      </c>
      <c r="AN447" s="92" t="s">
        <v>494</v>
      </c>
      <c r="AO447" s="2"/>
      <c r="AS447" s="2"/>
      <c r="AU447" s="2"/>
      <c r="AW447" s="2"/>
      <c r="AY447" s="2"/>
    </row>
    <row r="448" spans="35:51" x14ac:dyDescent="0.25">
      <c r="AI448" s="2"/>
      <c r="AK448" s="2"/>
      <c r="AL448" s="90">
        <v>42082</v>
      </c>
      <c r="AM448" s="91" t="s">
        <v>491</v>
      </c>
      <c r="AN448" s="92" t="s">
        <v>494</v>
      </c>
      <c r="AO448" s="2"/>
      <c r="AS448" s="2"/>
      <c r="AU448" s="2"/>
      <c r="AW448" s="2"/>
      <c r="AY448" s="2"/>
    </row>
    <row r="449" spans="35:51" x14ac:dyDescent="0.25">
      <c r="AI449" s="2"/>
      <c r="AK449" s="2"/>
      <c r="AL449" s="93">
        <v>42083</v>
      </c>
      <c r="AM449" s="91" t="s">
        <v>491</v>
      </c>
      <c r="AN449" s="92" t="s">
        <v>494</v>
      </c>
      <c r="AO449" s="2"/>
      <c r="AS449" s="2"/>
      <c r="AU449" s="2"/>
      <c r="AW449" s="2"/>
      <c r="AY449" s="2"/>
    </row>
    <row r="450" spans="35:51" x14ac:dyDescent="0.25">
      <c r="AI450" s="2"/>
      <c r="AK450" s="2"/>
      <c r="AL450" s="90">
        <v>42084</v>
      </c>
      <c r="AM450" s="91" t="s">
        <v>491</v>
      </c>
      <c r="AN450" s="92" t="s">
        <v>494</v>
      </c>
      <c r="AO450" s="2"/>
      <c r="AS450" s="2"/>
      <c r="AU450" s="2"/>
      <c r="AW450" s="2"/>
      <c r="AY450" s="2"/>
    </row>
    <row r="451" spans="35:51" x14ac:dyDescent="0.25">
      <c r="AI451" s="2"/>
      <c r="AK451" s="2"/>
      <c r="AL451" s="93">
        <v>42085</v>
      </c>
      <c r="AM451" s="91" t="s">
        <v>491</v>
      </c>
      <c r="AN451" s="92" t="s">
        <v>494</v>
      </c>
      <c r="AO451" s="2"/>
      <c r="AS451" s="2"/>
      <c r="AU451" s="2"/>
      <c r="AW451" s="2"/>
      <c r="AY451" s="2"/>
    </row>
    <row r="452" spans="35:51" x14ac:dyDescent="0.25">
      <c r="AI452" s="2"/>
      <c r="AK452" s="2"/>
      <c r="AL452" s="90">
        <v>42086</v>
      </c>
      <c r="AM452" s="91" t="s">
        <v>491</v>
      </c>
      <c r="AN452" s="92" t="s">
        <v>494</v>
      </c>
      <c r="AO452" s="2"/>
      <c r="AS452" s="2"/>
      <c r="AU452" s="2"/>
      <c r="AW452" s="2"/>
      <c r="AY452" s="2"/>
    </row>
    <row r="453" spans="35:51" x14ac:dyDescent="0.25">
      <c r="AI453" s="2"/>
      <c r="AK453" s="2"/>
      <c r="AL453" s="93">
        <v>42087</v>
      </c>
      <c r="AM453" s="91" t="s">
        <v>491</v>
      </c>
      <c r="AN453" s="92" t="s">
        <v>494</v>
      </c>
      <c r="AO453" s="2"/>
      <c r="AS453" s="2"/>
      <c r="AU453" s="2"/>
      <c r="AW453" s="2"/>
      <c r="AY453" s="2"/>
    </row>
    <row r="454" spans="35:51" x14ac:dyDescent="0.25">
      <c r="AI454" s="2"/>
      <c r="AK454" s="2"/>
      <c r="AL454" s="90">
        <v>42088</v>
      </c>
      <c r="AM454" s="91" t="s">
        <v>491</v>
      </c>
      <c r="AN454" s="92" t="s">
        <v>494</v>
      </c>
      <c r="AO454" s="2"/>
      <c r="AS454" s="2"/>
      <c r="AU454" s="2"/>
      <c r="AW454" s="2"/>
      <c r="AY454" s="2"/>
    </row>
    <row r="455" spans="35:51" x14ac:dyDescent="0.25">
      <c r="AI455" s="2"/>
      <c r="AK455" s="2"/>
      <c r="AL455" s="93">
        <v>42089</v>
      </c>
      <c r="AM455" s="91" t="s">
        <v>491</v>
      </c>
      <c r="AN455" s="92" t="s">
        <v>494</v>
      </c>
      <c r="AO455" s="2"/>
      <c r="AS455" s="2"/>
      <c r="AU455" s="2"/>
      <c r="AW455" s="2"/>
      <c r="AY455" s="2"/>
    </row>
    <row r="456" spans="35:51" x14ac:dyDescent="0.25">
      <c r="AI456" s="2"/>
      <c r="AK456" s="2"/>
      <c r="AL456" s="90">
        <v>42090</v>
      </c>
      <c r="AM456" s="91" t="s">
        <v>491</v>
      </c>
      <c r="AN456" s="92" t="s">
        <v>494</v>
      </c>
      <c r="AO456" s="2"/>
      <c r="AS456" s="2"/>
      <c r="AU456" s="2"/>
      <c r="AW456" s="2"/>
      <c r="AY456" s="2"/>
    </row>
    <row r="457" spans="35:51" x14ac:dyDescent="0.25">
      <c r="AI457" s="2"/>
      <c r="AK457" s="2"/>
      <c r="AL457" s="93">
        <v>42091</v>
      </c>
      <c r="AM457" s="91" t="s">
        <v>491</v>
      </c>
      <c r="AN457" s="92" t="s">
        <v>494</v>
      </c>
      <c r="AO457" s="2"/>
      <c r="AS457" s="2"/>
      <c r="AU457" s="2"/>
      <c r="AW457" s="2"/>
      <c r="AY457" s="2"/>
    </row>
    <row r="458" spans="35:51" x14ac:dyDescent="0.25">
      <c r="AI458" s="2"/>
      <c r="AK458" s="2"/>
      <c r="AL458" s="90">
        <v>42092</v>
      </c>
      <c r="AM458" s="91" t="s">
        <v>491</v>
      </c>
      <c r="AN458" s="92" t="s">
        <v>494</v>
      </c>
      <c r="AO458" s="2"/>
      <c r="AS458" s="2"/>
      <c r="AU458" s="2"/>
      <c r="AW458" s="2"/>
      <c r="AY458" s="2"/>
    </row>
    <row r="459" spans="35:51" x14ac:dyDescent="0.25">
      <c r="AI459" s="2"/>
      <c r="AK459" s="2"/>
      <c r="AL459" s="93">
        <v>42093</v>
      </c>
      <c r="AM459" s="91" t="s">
        <v>491</v>
      </c>
      <c r="AN459" s="92" t="s">
        <v>494</v>
      </c>
      <c r="AO459" s="2"/>
      <c r="AS459" s="2"/>
      <c r="AU459" s="2"/>
      <c r="AW459" s="2"/>
      <c r="AY459" s="2"/>
    </row>
    <row r="460" spans="35:51" x14ac:dyDescent="0.25">
      <c r="AI460" s="2"/>
      <c r="AK460" s="2"/>
      <c r="AL460" s="90">
        <v>42094</v>
      </c>
      <c r="AM460" s="91" t="s">
        <v>491</v>
      </c>
      <c r="AN460" s="92" t="s">
        <v>494</v>
      </c>
      <c r="AO460" s="2"/>
      <c r="AS460" s="2"/>
      <c r="AU460" s="2"/>
      <c r="AW460" s="2"/>
      <c r="AY460" s="2"/>
    </row>
    <row r="461" spans="35:51" x14ac:dyDescent="0.25">
      <c r="AI461" s="2"/>
      <c r="AK461" s="2"/>
      <c r="AL461" s="93">
        <v>42095</v>
      </c>
      <c r="AM461" s="91" t="s">
        <v>491</v>
      </c>
      <c r="AN461" s="92" t="s">
        <v>495</v>
      </c>
      <c r="AO461" s="2"/>
      <c r="AS461" s="2"/>
      <c r="AU461" s="2"/>
      <c r="AW461" s="2"/>
      <c r="AY461" s="2"/>
    </row>
    <row r="462" spans="35:51" x14ac:dyDescent="0.25">
      <c r="AI462" s="2"/>
      <c r="AK462" s="2"/>
      <c r="AL462" s="90">
        <v>42096</v>
      </c>
      <c r="AM462" s="91" t="s">
        <v>491</v>
      </c>
      <c r="AN462" s="92" t="s">
        <v>495</v>
      </c>
      <c r="AO462" s="2"/>
      <c r="AS462" s="2"/>
      <c r="AU462" s="2"/>
      <c r="AW462" s="2"/>
      <c r="AY462" s="2"/>
    </row>
    <row r="463" spans="35:51" x14ac:dyDescent="0.25">
      <c r="AI463" s="2"/>
      <c r="AK463" s="2"/>
      <c r="AL463" s="93">
        <v>42097</v>
      </c>
      <c r="AM463" s="91" t="s">
        <v>491</v>
      </c>
      <c r="AN463" s="92" t="s">
        <v>495</v>
      </c>
      <c r="AO463" s="2"/>
      <c r="AS463" s="2"/>
      <c r="AU463" s="2"/>
      <c r="AW463" s="2"/>
      <c r="AY463" s="2"/>
    </row>
    <row r="464" spans="35:51" x14ac:dyDescent="0.25">
      <c r="AI464" s="2"/>
      <c r="AK464" s="2"/>
      <c r="AL464" s="90">
        <v>42098</v>
      </c>
      <c r="AM464" s="91" t="s">
        <v>491</v>
      </c>
      <c r="AN464" s="92" t="s">
        <v>495</v>
      </c>
      <c r="AO464" s="2"/>
      <c r="AS464" s="2"/>
      <c r="AU464" s="2"/>
      <c r="AW464" s="2"/>
      <c r="AY464" s="2"/>
    </row>
    <row r="465" spans="35:51" x14ac:dyDescent="0.25">
      <c r="AI465" s="2"/>
      <c r="AK465" s="2"/>
      <c r="AL465" s="93">
        <v>42099</v>
      </c>
      <c r="AM465" s="91" t="s">
        <v>491</v>
      </c>
      <c r="AN465" s="92" t="s">
        <v>495</v>
      </c>
      <c r="AO465" s="2"/>
      <c r="AS465" s="2"/>
      <c r="AU465" s="2"/>
      <c r="AW465" s="2"/>
      <c r="AY465" s="2"/>
    </row>
    <row r="466" spans="35:51" x14ac:dyDescent="0.25">
      <c r="AI466" s="2"/>
      <c r="AK466" s="2"/>
      <c r="AL466" s="90">
        <v>42100</v>
      </c>
      <c r="AM466" s="91" t="s">
        <v>491</v>
      </c>
      <c r="AN466" s="92" t="s">
        <v>495</v>
      </c>
      <c r="AO466" s="2"/>
      <c r="AS466" s="2"/>
      <c r="AU466" s="2"/>
      <c r="AW466" s="2"/>
      <c r="AY466" s="2"/>
    </row>
    <row r="467" spans="35:51" x14ac:dyDescent="0.25">
      <c r="AI467" s="2"/>
      <c r="AK467" s="2"/>
      <c r="AL467" s="93">
        <v>42101</v>
      </c>
      <c r="AM467" s="91" t="s">
        <v>491</v>
      </c>
      <c r="AN467" s="92" t="s">
        <v>495</v>
      </c>
      <c r="AO467" s="2"/>
      <c r="AS467" s="2"/>
      <c r="AU467" s="2"/>
      <c r="AW467" s="2"/>
      <c r="AY467" s="2"/>
    </row>
    <row r="468" spans="35:51" x14ac:dyDescent="0.25">
      <c r="AI468" s="2"/>
      <c r="AK468" s="2"/>
      <c r="AL468" s="90">
        <v>42102</v>
      </c>
      <c r="AM468" s="91" t="s">
        <v>491</v>
      </c>
      <c r="AN468" s="92" t="s">
        <v>495</v>
      </c>
      <c r="AO468" s="2"/>
      <c r="AS468" s="2"/>
      <c r="AU468" s="2"/>
      <c r="AW468" s="2"/>
      <c r="AY468" s="2"/>
    </row>
    <row r="469" spans="35:51" x14ac:dyDescent="0.25">
      <c r="AI469" s="2"/>
      <c r="AK469" s="2"/>
      <c r="AL469" s="93">
        <v>42103</v>
      </c>
      <c r="AM469" s="91" t="s">
        <v>491</v>
      </c>
      <c r="AN469" s="92" t="s">
        <v>495</v>
      </c>
      <c r="AO469" s="2"/>
      <c r="AS469" s="2"/>
      <c r="AU469" s="2"/>
      <c r="AW469" s="2"/>
      <c r="AY469" s="2"/>
    </row>
    <row r="470" spans="35:51" x14ac:dyDescent="0.25">
      <c r="AI470" s="2"/>
      <c r="AK470" s="2"/>
      <c r="AL470" s="90">
        <v>42104</v>
      </c>
      <c r="AM470" s="91" t="s">
        <v>491</v>
      </c>
      <c r="AN470" s="92" t="s">
        <v>495</v>
      </c>
      <c r="AO470" s="2"/>
      <c r="AS470" s="2"/>
      <c r="AU470" s="2"/>
      <c r="AW470" s="2"/>
      <c r="AY470" s="2"/>
    </row>
    <row r="471" spans="35:51" x14ac:dyDescent="0.25">
      <c r="AI471" s="2"/>
      <c r="AK471" s="2"/>
      <c r="AL471" s="93">
        <v>42105</v>
      </c>
      <c r="AM471" s="91" t="s">
        <v>491</v>
      </c>
      <c r="AN471" s="92" t="s">
        <v>495</v>
      </c>
      <c r="AO471" s="2"/>
      <c r="AS471" s="2"/>
      <c r="AU471" s="2"/>
      <c r="AW471" s="2"/>
      <c r="AY471" s="2"/>
    </row>
    <row r="472" spans="35:51" x14ac:dyDescent="0.25">
      <c r="AI472" s="2"/>
      <c r="AK472" s="2"/>
      <c r="AL472" s="90">
        <v>42106</v>
      </c>
      <c r="AM472" s="91" t="s">
        <v>491</v>
      </c>
      <c r="AN472" s="92" t="s">
        <v>495</v>
      </c>
      <c r="AO472" s="2"/>
      <c r="AS472" s="2"/>
      <c r="AU472" s="2"/>
      <c r="AW472" s="2"/>
      <c r="AY472" s="2"/>
    </row>
    <row r="473" spans="35:51" x14ac:dyDescent="0.25">
      <c r="AI473" s="2"/>
      <c r="AK473" s="2"/>
      <c r="AL473" s="93">
        <v>42107</v>
      </c>
      <c r="AM473" s="91" t="s">
        <v>491</v>
      </c>
      <c r="AN473" s="92" t="s">
        <v>495</v>
      </c>
      <c r="AO473" s="2"/>
      <c r="AS473" s="2"/>
      <c r="AU473" s="2"/>
      <c r="AW473" s="2"/>
      <c r="AY473" s="2"/>
    </row>
    <row r="474" spans="35:51" x14ac:dyDescent="0.25">
      <c r="AI474" s="2"/>
      <c r="AK474" s="2"/>
      <c r="AL474" s="90">
        <v>42108</v>
      </c>
      <c r="AM474" s="91" t="s">
        <v>491</v>
      </c>
      <c r="AN474" s="92" t="s">
        <v>495</v>
      </c>
      <c r="AO474" s="2"/>
      <c r="AS474" s="2"/>
      <c r="AU474" s="2"/>
      <c r="AW474" s="2"/>
      <c r="AY474" s="2"/>
    </row>
    <row r="475" spans="35:51" x14ac:dyDescent="0.25">
      <c r="AI475" s="2"/>
      <c r="AK475" s="2"/>
      <c r="AL475" s="93">
        <v>42109</v>
      </c>
      <c r="AM475" s="91" t="s">
        <v>491</v>
      </c>
      <c r="AN475" s="92" t="s">
        <v>495</v>
      </c>
      <c r="AO475" s="2"/>
      <c r="AS475" s="2"/>
      <c r="AU475" s="2"/>
      <c r="AW475" s="2"/>
      <c r="AY475" s="2"/>
    </row>
    <row r="476" spans="35:51" x14ac:dyDescent="0.25">
      <c r="AI476" s="2"/>
      <c r="AK476" s="2"/>
      <c r="AL476" s="90">
        <v>42110</v>
      </c>
      <c r="AM476" s="91" t="s">
        <v>491</v>
      </c>
      <c r="AN476" s="92" t="s">
        <v>495</v>
      </c>
      <c r="AO476" s="2"/>
      <c r="AS476" s="2"/>
      <c r="AU476" s="2"/>
      <c r="AW476" s="2"/>
      <c r="AY476" s="2"/>
    </row>
    <row r="477" spans="35:51" x14ac:dyDescent="0.25">
      <c r="AI477" s="2"/>
      <c r="AK477" s="2"/>
      <c r="AL477" s="93">
        <v>42111</v>
      </c>
      <c r="AM477" s="91" t="s">
        <v>491</v>
      </c>
      <c r="AN477" s="92" t="s">
        <v>495</v>
      </c>
      <c r="AO477" s="2"/>
      <c r="AS477" s="2"/>
      <c r="AU477" s="2"/>
      <c r="AW477" s="2"/>
      <c r="AY477" s="2"/>
    </row>
    <row r="478" spans="35:51" x14ac:dyDescent="0.25">
      <c r="AI478" s="2"/>
      <c r="AK478" s="2"/>
      <c r="AL478" s="90">
        <v>42112</v>
      </c>
      <c r="AM478" s="91" t="s">
        <v>491</v>
      </c>
      <c r="AN478" s="92" t="s">
        <v>495</v>
      </c>
      <c r="AO478" s="2"/>
      <c r="AS478" s="2"/>
      <c r="AU478" s="2"/>
      <c r="AW478" s="2"/>
      <c r="AY478" s="2"/>
    </row>
    <row r="479" spans="35:51" x14ac:dyDescent="0.25">
      <c r="AI479" s="2"/>
      <c r="AK479" s="2"/>
      <c r="AL479" s="93">
        <v>42113</v>
      </c>
      <c r="AM479" s="91" t="s">
        <v>491</v>
      </c>
      <c r="AN479" s="92" t="s">
        <v>495</v>
      </c>
      <c r="AO479" s="2"/>
      <c r="AS479" s="2"/>
      <c r="AU479" s="2"/>
      <c r="AW479" s="2"/>
      <c r="AY479" s="2"/>
    </row>
    <row r="480" spans="35:51" x14ac:dyDescent="0.25">
      <c r="AI480" s="2"/>
      <c r="AK480" s="2"/>
      <c r="AL480" s="90">
        <v>42114</v>
      </c>
      <c r="AM480" s="91" t="s">
        <v>491</v>
      </c>
      <c r="AN480" s="92" t="s">
        <v>495</v>
      </c>
      <c r="AO480" s="2"/>
      <c r="AS480" s="2"/>
      <c r="AU480" s="2"/>
      <c r="AW480" s="2"/>
      <c r="AY480" s="2"/>
    </row>
    <row r="481" spans="35:51" x14ac:dyDescent="0.25">
      <c r="AI481" s="2"/>
      <c r="AK481" s="2"/>
      <c r="AL481" s="93">
        <v>42115</v>
      </c>
      <c r="AM481" s="91" t="s">
        <v>491</v>
      </c>
      <c r="AN481" s="92" t="s">
        <v>495</v>
      </c>
      <c r="AO481" s="2"/>
      <c r="AS481" s="2"/>
      <c r="AU481" s="2"/>
      <c r="AW481" s="2"/>
      <c r="AY481" s="2"/>
    </row>
    <row r="482" spans="35:51" x14ac:dyDescent="0.25">
      <c r="AI482" s="2"/>
      <c r="AK482" s="2"/>
      <c r="AL482" s="90">
        <v>42116</v>
      </c>
      <c r="AM482" s="91" t="s">
        <v>491</v>
      </c>
      <c r="AN482" s="92" t="s">
        <v>495</v>
      </c>
      <c r="AO482" s="2"/>
      <c r="AS482" s="2"/>
      <c r="AU482" s="2"/>
      <c r="AW482" s="2"/>
      <c r="AY482" s="2"/>
    </row>
    <row r="483" spans="35:51" x14ac:dyDescent="0.25">
      <c r="AI483" s="2"/>
      <c r="AK483" s="2"/>
      <c r="AL483" s="93">
        <v>42117</v>
      </c>
      <c r="AM483" s="91" t="s">
        <v>491</v>
      </c>
      <c r="AN483" s="92" t="s">
        <v>495</v>
      </c>
      <c r="AO483" s="2"/>
      <c r="AS483" s="2"/>
      <c r="AU483" s="2"/>
      <c r="AW483" s="2"/>
      <c r="AY483" s="2"/>
    </row>
    <row r="484" spans="35:51" x14ac:dyDescent="0.25">
      <c r="AI484" s="2"/>
      <c r="AK484" s="2"/>
      <c r="AL484" s="90">
        <v>42118</v>
      </c>
      <c r="AM484" s="91" t="s">
        <v>491</v>
      </c>
      <c r="AN484" s="92" t="s">
        <v>495</v>
      </c>
      <c r="AO484" s="2"/>
      <c r="AS484" s="2"/>
      <c r="AU484" s="2"/>
      <c r="AW484" s="2"/>
      <c r="AY484" s="2"/>
    </row>
    <row r="485" spans="35:51" x14ac:dyDescent="0.25">
      <c r="AI485" s="2"/>
      <c r="AK485" s="2"/>
      <c r="AL485" s="93">
        <v>42119</v>
      </c>
      <c r="AM485" s="91" t="s">
        <v>491</v>
      </c>
      <c r="AN485" s="92" t="s">
        <v>495</v>
      </c>
      <c r="AO485" s="2"/>
      <c r="AS485" s="2"/>
      <c r="AU485" s="2"/>
      <c r="AW485" s="2"/>
      <c r="AY485" s="2"/>
    </row>
    <row r="486" spans="35:51" x14ac:dyDescent="0.25">
      <c r="AI486" s="2"/>
      <c r="AK486" s="2"/>
      <c r="AL486" s="90">
        <v>42120</v>
      </c>
      <c r="AM486" s="91" t="s">
        <v>491</v>
      </c>
      <c r="AN486" s="92" t="s">
        <v>495</v>
      </c>
      <c r="AO486" s="2"/>
      <c r="AS486" s="2"/>
      <c r="AU486" s="2"/>
      <c r="AW486" s="2"/>
      <c r="AY486" s="2"/>
    </row>
    <row r="487" spans="35:51" x14ac:dyDescent="0.25">
      <c r="AI487" s="2"/>
      <c r="AK487" s="2"/>
      <c r="AL487" s="93">
        <v>42121</v>
      </c>
      <c r="AM487" s="91" t="s">
        <v>491</v>
      </c>
      <c r="AN487" s="92" t="s">
        <v>495</v>
      </c>
      <c r="AO487" s="2"/>
      <c r="AS487" s="2"/>
      <c r="AU487" s="2"/>
      <c r="AW487" s="2"/>
      <c r="AY487" s="2"/>
    </row>
    <row r="488" spans="35:51" x14ac:dyDescent="0.25">
      <c r="AI488" s="2"/>
      <c r="AK488" s="2"/>
      <c r="AL488" s="90">
        <v>42122</v>
      </c>
      <c r="AM488" s="91" t="s">
        <v>491</v>
      </c>
      <c r="AN488" s="92" t="s">
        <v>495</v>
      </c>
      <c r="AO488" s="2"/>
      <c r="AS488" s="2"/>
      <c r="AU488" s="2"/>
      <c r="AW488" s="2"/>
      <c r="AY488" s="2"/>
    </row>
    <row r="489" spans="35:51" x14ac:dyDescent="0.25">
      <c r="AI489" s="2"/>
      <c r="AK489" s="2"/>
      <c r="AL489" s="93">
        <v>42123</v>
      </c>
      <c r="AM489" s="91" t="s">
        <v>491</v>
      </c>
      <c r="AN489" s="92" t="s">
        <v>495</v>
      </c>
      <c r="AO489" s="2"/>
      <c r="AS489" s="2"/>
      <c r="AU489" s="2"/>
      <c r="AW489" s="2"/>
      <c r="AY489" s="2"/>
    </row>
    <row r="490" spans="35:51" x14ac:dyDescent="0.25">
      <c r="AI490" s="2"/>
      <c r="AK490" s="2"/>
      <c r="AL490" s="90">
        <v>42124</v>
      </c>
      <c r="AM490" s="91" t="s">
        <v>491</v>
      </c>
      <c r="AN490" s="92" t="s">
        <v>495</v>
      </c>
      <c r="AO490" s="2"/>
      <c r="AS490" s="2"/>
      <c r="AU490" s="2"/>
      <c r="AW490" s="2"/>
      <c r="AY490" s="2"/>
    </row>
    <row r="491" spans="35:51" x14ac:dyDescent="0.25">
      <c r="AI491" s="2"/>
      <c r="AK491" s="2"/>
      <c r="AL491" s="93">
        <v>42125</v>
      </c>
      <c r="AM491" s="91" t="s">
        <v>491</v>
      </c>
      <c r="AN491" s="92" t="s">
        <v>496</v>
      </c>
      <c r="AO491" s="2"/>
      <c r="AS491" s="2"/>
      <c r="AU491" s="2"/>
      <c r="AW491" s="2"/>
      <c r="AY491" s="2"/>
    </row>
    <row r="492" spans="35:51" x14ac:dyDescent="0.25">
      <c r="AI492" s="2"/>
      <c r="AK492" s="2"/>
      <c r="AL492" s="90">
        <v>42126</v>
      </c>
      <c r="AM492" s="91" t="s">
        <v>491</v>
      </c>
      <c r="AN492" s="92" t="s">
        <v>496</v>
      </c>
      <c r="AO492" s="2"/>
      <c r="AS492" s="2"/>
      <c r="AU492" s="2"/>
      <c r="AW492" s="2"/>
      <c r="AY492" s="2"/>
    </row>
    <row r="493" spans="35:51" x14ac:dyDescent="0.25">
      <c r="AI493" s="2"/>
      <c r="AK493" s="2"/>
      <c r="AL493" s="93">
        <v>42127</v>
      </c>
      <c r="AM493" s="91" t="s">
        <v>491</v>
      </c>
      <c r="AN493" s="92" t="s">
        <v>496</v>
      </c>
      <c r="AO493" s="2"/>
      <c r="AS493" s="2"/>
      <c r="AU493" s="2"/>
      <c r="AW493" s="2"/>
      <c r="AY493" s="2"/>
    </row>
    <row r="494" spans="35:51" x14ac:dyDescent="0.25">
      <c r="AI494" s="2"/>
      <c r="AK494" s="2"/>
      <c r="AL494" s="90">
        <v>42128</v>
      </c>
      <c r="AM494" s="91" t="s">
        <v>491</v>
      </c>
      <c r="AN494" s="92" t="s">
        <v>496</v>
      </c>
      <c r="AO494" s="2"/>
      <c r="AS494" s="2"/>
      <c r="AU494" s="2"/>
      <c r="AW494" s="2"/>
      <c r="AY494" s="2"/>
    </row>
    <row r="495" spans="35:51" x14ac:dyDescent="0.25">
      <c r="AI495" s="2"/>
      <c r="AK495" s="2"/>
      <c r="AL495" s="93">
        <v>42129</v>
      </c>
      <c r="AM495" s="91" t="s">
        <v>491</v>
      </c>
      <c r="AN495" s="92" t="s">
        <v>496</v>
      </c>
      <c r="AO495" s="2"/>
      <c r="AS495" s="2"/>
      <c r="AU495" s="2"/>
      <c r="AW495" s="2"/>
      <c r="AY495" s="2"/>
    </row>
    <row r="496" spans="35:51" x14ac:dyDescent="0.25">
      <c r="AI496" s="2"/>
      <c r="AK496" s="2"/>
      <c r="AL496" s="90">
        <v>42130</v>
      </c>
      <c r="AM496" s="91" t="s">
        <v>491</v>
      </c>
      <c r="AN496" s="92" t="s">
        <v>496</v>
      </c>
      <c r="AO496" s="2"/>
      <c r="AS496" s="2"/>
      <c r="AU496" s="2"/>
      <c r="AW496" s="2"/>
      <c r="AY496" s="2"/>
    </row>
    <row r="497" spans="35:51" x14ac:dyDescent="0.25">
      <c r="AI497" s="2"/>
      <c r="AK497" s="2"/>
      <c r="AL497" s="93">
        <v>42131</v>
      </c>
      <c r="AM497" s="91" t="s">
        <v>491</v>
      </c>
      <c r="AN497" s="92" t="s">
        <v>496</v>
      </c>
      <c r="AO497" s="2"/>
      <c r="AS497" s="2"/>
      <c r="AU497" s="2"/>
      <c r="AW497" s="2"/>
      <c r="AY497" s="2"/>
    </row>
    <row r="498" spans="35:51" x14ac:dyDescent="0.25">
      <c r="AI498" s="2"/>
      <c r="AK498" s="2"/>
      <c r="AL498" s="90">
        <v>42132</v>
      </c>
      <c r="AM498" s="91" t="s">
        <v>491</v>
      </c>
      <c r="AN498" s="92" t="s">
        <v>496</v>
      </c>
      <c r="AO498" s="2"/>
      <c r="AS498" s="2"/>
      <c r="AU498" s="2"/>
      <c r="AW498" s="2"/>
      <c r="AY498" s="2"/>
    </row>
    <row r="499" spans="35:51" x14ac:dyDescent="0.25">
      <c r="AI499" s="2"/>
      <c r="AK499" s="2"/>
      <c r="AL499" s="93">
        <v>42133</v>
      </c>
      <c r="AM499" s="91" t="s">
        <v>491</v>
      </c>
      <c r="AN499" s="92" t="s">
        <v>496</v>
      </c>
      <c r="AO499" s="2"/>
      <c r="AS499" s="2"/>
      <c r="AU499" s="2"/>
      <c r="AW499" s="2"/>
      <c r="AY499" s="2"/>
    </row>
    <row r="500" spans="35:51" x14ac:dyDescent="0.25">
      <c r="AI500" s="2"/>
      <c r="AK500" s="2"/>
      <c r="AL500" s="90">
        <v>42134</v>
      </c>
      <c r="AM500" s="91" t="s">
        <v>491</v>
      </c>
      <c r="AN500" s="92" t="s">
        <v>496</v>
      </c>
      <c r="AO500" s="2"/>
      <c r="AS500" s="2"/>
      <c r="AU500" s="2"/>
      <c r="AW500" s="2"/>
      <c r="AY500" s="2"/>
    </row>
    <row r="501" spans="35:51" x14ac:dyDescent="0.25">
      <c r="AI501" s="2"/>
      <c r="AK501" s="2"/>
      <c r="AL501" s="93">
        <v>42135</v>
      </c>
      <c r="AM501" s="91" t="s">
        <v>491</v>
      </c>
      <c r="AN501" s="92" t="s">
        <v>496</v>
      </c>
      <c r="AO501" s="2"/>
      <c r="AS501" s="2"/>
      <c r="AU501" s="2"/>
      <c r="AW501" s="2"/>
      <c r="AY501" s="2"/>
    </row>
    <row r="502" spans="35:51" x14ac:dyDescent="0.25">
      <c r="AI502" s="2"/>
      <c r="AK502" s="2"/>
      <c r="AL502" s="90">
        <v>42136</v>
      </c>
      <c r="AM502" s="91" t="s">
        <v>491</v>
      </c>
      <c r="AN502" s="92" t="s">
        <v>496</v>
      </c>
      <c r="AO502" s="2"/>
      <c r="AS502" s="2"/>
      <c r="AU502" s="2"/>
      <c r="AW502" s="2"/>
      <c r="AY502" s="2"/>
    </row>
    <row r="503" spans="35:51" x14ac:dyDescent="0.25">
      <c r="AI503" s="2"/>
      <c r="AK503" s="2"/>
      <c r="AL503" s="93">
        <v>42137</v>
      </c>
      <c r="AM503" s="91" t="s">
        <v>491</v>
      </c>
      <c r="AN503" s="92" t="s">
        <v>496</v>
      </c>
      <c r="AO503" s="2"/>
      <c r="AS503" s="2"/>
      <c r="AU503" s="2"/>
      <c r="AW503" s="2"/>
      <c r="AY503" s="2"/>
    </row>
    <row r="504" spans="35:51" x14ac:dyDescent="0.25">
      <c r="AI504" s="2"/>
      <c r="AK504" s="2"/>
      <c r="AL504" s="90">
        <v>42138</v>
      </c>
      <c r="AM504" s="91" t="s">
        <v>491</v>
      </c>
      <c r="AN504" s="92" t="s">
        <v>496</v>
      </c>
      <c r="AO504" s="2"/>
      <c r="AS504" s="2"/>
      <c r="AU504" s="2"/>
      <c r="AW504" s="2"/>
      <c r="AY504" s="2"/>
    </row>
    <row r="505" spans="35:51" x14ac:dyDescent="0.25">
      <c r="AI505" s="2"/>
      <c r="AK505" s="2"/>
      <c r="AL505" s="93">
        <v>42139</v>
      </c>
      <c r="AM505" s="91" t="s">
        <v>491</v>
      </c>
      <c r="AN505" s="92" t="s">
        <v>496</v>
      </c>
      <c r="AO505" s="2"/>
      <c r="AS505" s="2"/>
      <c r="AU505" s="2"/>
      <c r="AW505" s="2"/>
      <c r="AY505" s="2"/>
    </row>
    <row r="506" spans="35:51" x14ac:dyDescent="0.25">
      <c r="AI506" s="2"/>
      <c r="AK506" s="2"/>
      <c r="AL506" s="90">
        <v>42140</v>
      </c>
      <c r="AM506" s="91" t="s">
        <v>491</v>
      </c>
      <c r="AN506" s="92" t="s">
        <v>496</v>
      </c>
      <c r="AO506" s="2"/>
      <c r="AS506" s="2"/>
      <c r="AU506" s="2"/>
      <c r="AW506" s="2"/>
      <c r="AY506" s="2"/>
    </row>
    <row r="507" spans="35:51" x14ac:dyDescent="0.25">
      <c r="AI507" s="2"/>
      <c r="AK507" s="2"/>
      <c r="AL507" s="93">
        <v>42141</v>
      </c>
      <c r="AM507" s="91" t="s">
        <v>491</v>
      </c>
      <c r="AN507" s="92" t="s">
        <v>496</v>
      </c>
      <c r="AO507" s="2"/>
      <c r="AS507" s="2"/>
      <c r="AU507" s="2"/>
      <c r="AW507" s="2"/>
      <c r="AY507" s="2"/>
    </row>
    <row r="508" spans="35:51" x14ac:dyDescent="0.25">
      <c r="AI508" s="2"/>
      <c r="AK508" s="2"/>
      <c r="AL508" s="90">
        <v>42142</v>
      </c>
      <c r="AM508" s="91" t="s">
        <v>491</v>
      </c>
      <c r="AN508" s="92" t="s">
        <v>496</v>
      </c>
      <c r="AO508" s="2"/>
      <c r="AS508" s="2"/>
      <c r="AU508" s="2"/>
      <c r="AW508" s="2"/>
      <c r="AY508" s="2"/>
    </row>
    <row r="509" spans="35:51" x14ac:dyDescent="0.25">
      <c r="AI509" s="2"/>
      <c r="AK509" s="2"/>
      <c r="AL509" s="93">
        <v>42143</v>
      </c>
      <c r="AM509" s="91" t="s">
        <v>491</v>
      </c>
      <c r="AN509" s="92" t="s">
        <v>496</v>
      </c>
      <c r="AO509" s="2"/>
      <c r="AS509" s="2"/>
      <c r="AU509" s="2"/>
      <c r="AW509" s="2"/>
      <c r="AY509" s="2"/>
    </row>
    <row r="510" spans="35:51" x14ac:dyDescent="0.25">
      <c r="AI510" s="2"/>
      <c r="AK510" s="2"/>
      <c r="AL510" s="90">
        <v>42144</v>
      </c>
      <c r="AM510" s="91" t="s">
        <v>491</v>
      </c>
      <c r="AN510" s="92" t="s">
        <v>496</v>
      </c>
      <c r="AO510" s="2"/>
      <c r="AS510" s="2"/>
      <c r="AU510" s="2"/>
      <c r="AW510" s="2"/>
      <c r="AY510" s="2"/>
    </row>
    <row r="511" spans="35:51" x14ac:dyDescent="0.25">
      <c r="AI511" s="2"/>
      <c r="AK511" s="2"/>
      <c r="AL511" s="93">
        <v>42145</v>
      </c>
      <c r="AM511" s="91" t="s">
        <v>491</v>
      </c>
      <c r="AN511" s="92" t="s">
        <v>496</v>
      </c>
      <c r="AO511" s="2"/>
      <c r="AS511" s="2"/>
      <c r="AU511" s="2"/>
      <c r="AW511" s="2"/>
      <c r="AY511" s="2"/>
    </row>
    <row r="512" spans="35:51" x14ac:dyDescent="0.25">
      <c r="AI512" s="2"/>
      <c r="AK512" s="2"/>
      <c r="AL512" s="90">
        <v>42146</v>
      </c>
      <c r="AM512" s="91" t="s">
        <v>491</v>
      </c>
      <c r="AN512" s="92" t="s">
        <v>496</v>
      </c>
      <c r="AO512" s="2"/>
      <c r="AS512" s="2"/>
      <c r="AU512" s="2"/>
      <c r="AW512" s="2"/>
      <c r="AY512" s="2"/>
    </row>
    <row r="513" spans="35:51" x14ac:dyDescent="0.25">
      <c r="AI513" s="2"/>
      <c r="AK513" s="2"/>
      <c r="AL513" s="93">
        <v>42147</v>
      </c>
      <c r="AM513" s="91" t="s">
        <v>491</v>
      </c>
      <c r="AN513" s="92" t="s">
        <v>496</v>
      </c>
      <c r="AO513" s="2"/>
      <c r="AS513" s="2"/>
      <c r="AU513" s="2"/>
      <c r="AW513" s="2"/>
      <c r="AY513" s="2"/>
    </row>
    <row r="514" spans="35:51" x14ac:dyDescent="0.25">
      <c r="AI514" s="2"/>
      <c r="AK514" s="2"/>
      <c r="AL514" s="90">
        <v>42148</v>
      </c>
      <c r="AM514" s="91" t="s">
        <v>491</v>
      </c>
      <c r="AN514" s="92" t="s">
        <v>496</v>
      </c>
      <c r="AO514" s="2"/>
      <c r="AS514" s="2"/>
      <c r="AU514" s="2"/>
      <c r="AW514" s="2"/>
      <c r="AY514" s="2"/>
    </row>
    <row r="515" spans="35:51" x14ac:dyDescent="0.25">
      <c r="AI515" s="2"/>
      <c r="AK515" s="2"/>
      <c r="AL515" s="93">
        <v>42149</v>
      </c>
      <c r="AM515" s="91" t="s">
        <v>491</v>
      </c>
      <c r="AN515" s="92" t="s">
        <v>496</v>
      </c>
      <c r="AO515" s="2"/>
      <c r="AS515" s="2"/>
      <c r="AU515" s="2"/>
      <c r="AW515" s="2"/>
      <c r="AY515" s="2"/>
    </row>
    <row r="516" spans="35:51" x14ac:dyDescent="0.25">
      <c r="AI516" s="2"/>
      <c r="AK516" s="2"/>
      <c r="AL516" s="90">
        <v>42150</v>
      </c>
      <c r="AM516" s="91" t="s">
        <v>491</v>
      </c>
      <c r="AN516" s="92" t="s">
        <v>496</v>
      </c>
      <c r="AO516" s="2"/>
      <c r="AS516" s="2"/>
      <c r="AU516" s="2"/>
      <c r="AW516" s="2"/>
      <c r="AY516" s="2"/>
    </row>
    <row r="517" spans="35:51" x14ac:dyDescent="0.25">
      <c r="AI517" s="2"/>
      <c r="AK517" s="2"/>
      <c r="AL517" s="93">
        <v>42151</v>
      </c>
      <c r="AM517" s="91" t="s">
        <v>491</v>
      </c>
      <c r="AN517" s="92" t="s">
        <v>496</v>
      </c>
      <c r="AO517" s="2"/>
      <c r="AS517" s="2"/>
      <c r="AU517" s="2"/>
      <c r="AW517" s="2"/>
      <c r="AY517" s="2"/>
    </row>
    <row r="518" spans="35:51" x14ac:dyDescent="0.25">
      <c r="AI518" s="2"/>
      <c r="AK518" s="2"/>
      <c r="AL518" s="90">
        <v>42152</v>
      </c>
      <c r="AM518" s="91" t="s">
        <v>491</v>
      </c>
      <c r="AN518" s="92" t="s">
        <v>496</v>
      </c>
      <c r="AO518" s="2"/>
      <c r="AS518" s="2"/>
      <c r="AU518" s="2"/>
      <c r="AW518" s="2"/>
      <c r="AY518" s="2"/>
    </row>
    <row r="519" spans="35:51" x14ac:dyDescent="0.25">
      <c r="AI519" s="2"/>
      <c r="AK519" s="2"/>
      <c r="AL519" s="93">
        <v>42153</v>
      </c>
      <c r="AM519" s="91" t="s">
        <v>491</v>
      </c>
      <c r="AN519" s="92" t="s">
        <v>496</v>
      </c>
      <c r="AO519" s="2"/>
      <c r="AS519" s="2"/>
      <c r="AU519" s="2"/>
      <c r="AW519" s="2"/>
      <c r="AY519" s="2"/>
    </row>
    <row r="520" spans="35:51" x14ac:dyDescent="0.25">
      <c r="AI520" s="2"/>
      <c r="AK520" s="2"/>
      <c r="AL520" s="90">
        <v>42154</v>
      </c>
      <c r="AM520" s="91" t="s">
        <v>491</v>
      </c>
      <c r="AN520" s="92" t="s">
        <v>496</v>
      </c>
      <c r="AO520" s="2"/>
      <c r="AS520" s="2"/>
      <c r="AU520" s="2"/>
      <c r="AW520" s="2"/>
      <c r="AY520" s="2"/>
    </row>
    <row r="521" spans="35:51" x14ac:dyDescent="0.25">
      <c r="AI521" s="2"/>
      <c r="AK521" s="2"/>
      <c r="AL521" s="93">
        <v>42155</v>
      </c>
      <c r="AM521" s="91" t="s">
        <v>491</v>
      </c>
      <c r="AN521" s="92" t="s">
        <v>496</v>
      </c>
      <c r="AO521" s="2"/>
      <c r="AS521" s="2"/>
      <c r="AU521" s="2"/>
      <c r="AW521" s="2"/>
      <c r="AY521" s="2"/>
    </row>
    <row r="522" spans="35:51" x14ac:dyDescent="0.25">
      <c r="AI522" s="2"/>
      <c r="AK522" s="2"/>
      <c r="AL522" s="90">
        <v>42156</v>
      </c>
      <c r="AM522" s="91" t="s">
        <v>491</v>
      </c>
      <c r="AN522" s="92" t="s">
        <v>497</v>
      </c>
      <c r="AO522" s="2"/>
      <c r="AS522" s="2"/>
      <c r="AU522" s="2"/>
      <c r="AW522" s="2"/>
      <c r="AY522" s="2"/>
    </row>
    <row r="523" spans="35:51" x14ac:dyDescent="0.25">
      <c r="AI523" s="2"/>
      <c r="AK523" s="2"/>
      <c r="AL523" s="93">
        <v>42157</v>
      </c>
      <c r="AM523" s="91" t="s">
        <v>491</v>
      </c>
      <c r="AN523" s="92" t="s">
        <v>497</v>
      </c>
      <c r="AO523" s="2"/>
      <c r="AS523" s="2"/>
      <c r="AU523" s="2"/>
      <c r="AW523" s="2"/>
      <c r="AY523" s="2"/>
    </row>
    <row r="524" spans="35:51" x14ac:dyDescent="0.25">
      <c r="AI524" s="2"/>
      <c r="AK524" s="2"/>
      <c r="AL524" s="90">
        <v>42158</v>
      </c>
      <c r="AM524" s="91" t="s">
        <v>491</v>
      </c>
      <c r="AN524" s="92" t="s">
        <v>497</v>
      </c>
      <c r="AO524" s="2"/>
      <c r="AS524" s="2"/>
      <c r="AU524" s="2"/>
      <c r="AW524" s="2"/>
      <c r="AY524" s="2"/>
    </row>
    <row r="525" spans="35:51" x14ac:dyDescent="0.25">
      <c r="AI525" s="2"/>
      <c r="AK525" s="2"/>
      <c r="AL525" s="93">
        <v>42159</v>
      </c>
      <c r="AM525" s="91" t="s">
        <v>491</v>
      </c>
      <c r="AN525" s="92" t="s">
        <v>497</v>
      </c>
      <c r="AO525" s="2"/>
      <c r="AS525" s="2"/>
      <c r="AU525" s="2"/>
      <c r="AW525" s="2"/>
      <c r="AY525" s="2"/>
    </row>
    <row r="526" spans="35:51" x14ac:dyDescent="0.25">
      <c r="AI526" s="2"/>
      <c r="AK526" s="2"/>
      <c r="AL526" s="90">
        <v>42160</v>
      </c>
      <c r="AM526" s="91" t="s">
        <v>491</v>
      </c>
      <c r="AN526" s="92" t="s">
        <v>497</v>
      </c>
      <c r="AO526" s="2"/>
      <c r="AS526" s="2"/>
      <c r="AU526" s="2"/>
      <c r="AW526" s="2"/>
      <c r="AY526" s="2"/>
    </row>
    <row r="527" spans="35:51" x14ac:dyDescent="0.25">
      <c r="AI527" s="2"/>
      <c r="AK527" s="2"/>
      <c r="AL527" s="93">
        <v>42161</v>
      </c>
      <c r="AM527" s="91" t="s">
        <v>491</v>
      </c>
      <c r="AN527" s="92" t="s">
        <v>497</v>
      </c>
      <c r="AO527" s="2"/>
      <c r="AS527" s="2"/>
      <c r="AU527" s="2"/>
      <c r="AW527" s="2"/>
      <c r="AY527" s="2"/>
    </row>
    <row r="528" spans="35:51" x14ac:dyDescent="0.25">
      <c r="AI528" s="2"/>
      <c r="AK528" s="2"/>
      <c r="AL528" s="90">
        <v>42162</v>
      </c>
      <c r="AM528" s="91" t="s">
        <v>491</v>
      </c>
      <c r="AN528" s="92" t="s">
        <v>497</v>
      </c>
      <c r="AO528" s="2"/>
      <c r="AS528" s="2"/>
      <c r="AU528" s="2"/>
      <c r="AW528" s="2"/>
      <c r="AY528" s="2"/>
    </row>
    <row r="529" spans="35:51" x14ac:dyDescent="0.25">
      <c r="AI529" s="2"/>
      <c r="AK529" s="2"/>
      <c r="AL529" s="93">
        <v>42163</v>
      </c>
      <c r="AM529" s="91" t="s">
        <v>491</v>
      </c>
      <c r="AN529" s="92" t="s">
        <v>497</v>
      </c>
      <c r="AO529" s="2"/>
      <c r="AS529" s="2"/>
      <c r="AU529" s="2"/>
      <c r="AW529" s="2"/>
      <c r="AY529" s="2"/>
    </row>
    <row r="530" spans="35:51" x14ac:dyDescent="0.25">
      <c r="AI530" s="2"/>
      <c r="AK530" s="2"/>
      <c r="AL530" s="90">
        <v>42164</v>
      </c>
      <c r="AM530" s="91" t="s">
        <v>491</v>
      </c>
      <c r="AN530" s="92" t="s">
        <v>497</v>
      </c>
      <c r="AO530" s="2"/>
      <c r="AS530" s="2"/>
      <c r="AU530" s="2"/>
      <c r="AW530" s="2"/>
      <c r="AY530" s="2"/>
    </row>
    <row r="531" spans="35:51" x14ac:dyDescent="0.25">
      <c r="AI531" s="2"/>
      <c r="AK531" s="2"/>
      <c r="AL531" s="93">
        <v>42165</v>
      </c>
      <c r="AM531" s="91" t="s">
        <v>491</v>
      </c>
      <c r="AN531" s="92" t="s">
        <v>497</v>
      </c>
      <c r="AO531" s="2"/>
      <c r="AS531" s="2"/>
      <c r="AU531" s="2"/>
      <c r="AW531" s="2"/>
      <c r="AY531" s="2"/>
    </row>
    <row r="532" spans="35:51" x14ac:dyDescent="0.25">
      <c r="AI532" s="2"/>
      <c r="AK532" s="2"/>
      <c r="AL532" s="90">
        <v>42166</v>
      </c>
      <c r="AM532" s="91" t="s">
        <v>491</v>
      </c>
      <c r="AN532" s="92" t="s">
        <v>497</v>
      </c>
      <c r="AO532" s="2"/>
      <c r="AS532" s="2"/>
      <c r="AU532" s="2"/>
      <c r="AW532" s="2"/>
      <c r="AY532" s="2"/>
    </row>
    <row r="533" spans="35:51" x14ac:dyDescent="0.25">
      <c r="AI533" s="2"/>
      <c r="AK533" s="2"/>
      <c r="AL533" s="93">
        <v>42167</v>
      </c>
      <c r="AM533" s="91" t="s">
        <v>491</v>
      </c>
      <c r="AN533" s="92" t="s">
        <v>497</v>
      </c>
      <c r="AO533" s="2"/>
      <c r="AS533" s="2"/>
      <c r="AU533" s="2"/>
      <c r="AW533" s="2"/>
      <c r="AY533" s="2"/>
    </row>
    <row r="534" spans="35:51" x14ac:dyDescent="0.25">
      <c r="AI534" s="2"/>
      <c r="AK534" s="2"/>
      <c r="AL534" s="90">
        <v>42168</v>
      </c>
      <c r="AM534" s="91" t="s">
        <v>491</v>
      </c>
      <c r="AN534" s="92" t="s">
        <v>497</v>
      </c>
      <c r="AO534" s="2"/>
      <c r="AS534" s="2"/>
      <c r="AU534" s="2"/>
      <c r="AW534" s="2"/>
      <c r="AY534" s="2"/>
    </row>
    <row r="535" spans="35:51" x14ac:dyDescent="0.25">
      <c r="AI535" s="2"/>
      <c r="AK535" s="2"/>
      <c r="AL535" s="93">
        <v>42169</v>
      </c>
      <c r="AM535" s="91" t="s">
        <v>491</v>
      </c>
      <c r="AN535" s="92" t="s">
        <v>497</v>
      </c>
      <c r="AO535" s="2"/>
      <c r="AS535" s="2"/>
      <c r="AU535" s="2"/>
      <c r="AW535" s="2"/>
      <c r="AY535" s="2"/>
    </row>
    <row r="536" spans="35:51" x14ac:dyDescent="0.25">
      <c r="AI536" s="2"/>
      <c r="AK536" s="2"/>
      <c r="AL536" s="90">
        <v>42170</v>
      </c>
      <c r="AM536" s="91" t="s">
        <v>491</v>
      </c>
      <c r="AN536" s="92" t="s">
        <v>497</v>
      </c>
      <c r="AO536" s="2"/>
      <c r="AS536" s="2"/>
      <c r="AU536" s="2"/>
      <c r="AW536" s="2"/>
      <c r="AY536" s="2"/>
    </row>
    <row r="537" spans="35:51" x14ac:dyDescent="0.25">
      <c r="AI537" s="2"/>
      <c r="AK537" s="2"/>
      <c r="AL537" s="93">
        <v>42171</v>
      </c>
      <c r="AM537" s="91" t="s">
        <v>491</v>
      </c>
      <c r="AN537" s="92" t="s">
        <v>497</v>
      </c>
      <c r="AO537" s="2"/>
      <c r="AS537" s="2"/>
      <c r="AU537" s="2"/>
      <c r="AW537" s="2"/>
      <c r="AY537" s="2"/>
    </row>
    <row r="538" spans="35:51" x14ac:dyDescent="0.25">
      <c r="AI538" s="2"/>
      <c r="AK538" s="2"/>
      <c r="AL538" s="90">
        <v>42172</v>
      </c>
      <c r="AM538" s="91" t="s">
        <v>491</v>
      </c>
      <c r="AN538" s="92" t="s">
        <v>497</v>
      </c>
      <c r="AO538" s="2"/>
      <c r="AS538" s="2"/>
      <c r="AU538" s="2"/>
      <c r="AW538" s="2"/>
      <c r="AY538" s="2"/>
    </row>
    <row r="539" spans="35:51" x14ac:dyDescent="0.25">
      <c r="AI539" s="2"/>
      <c r="AK539" s="2"/>
      <c r="AL539" s="93">
        <v>42173</v>
      </c>
      <c r="AM539" s="91" t="s">
        <v>491</v>
      </c>
      <c r="AN539" s="92" t="s">
        <v>497</v>
      </c>
      <c r="AO539" s="2"/>
      <c r="AS539" s="2"/>
      <c r="AU539" s="2"/>
      <c r="AW539" s="2"/>
      <c r="AY539" s="2"/>
    </row>
    <row r="540" spans="35:51" x14ac:dyDescent="0.25">
      <c r="AI540" s="2"/>
      <c r="AK540" s="2"/>
      <c r="AL540" s="90">
        <v>42174</v>
      </c>
      <c r="AM540" s="91" t="s">
        <v>491</v>
      </c>
      <c r="AN540" s="92" t="s">
        <v>497</v>
      </c>
      <c r="AO540" s="2"/>
      <c r="AS540" s="2"/>
      <c r="AU540" s="2"/>
      <c r="AW540" s="2"/>
      <c r="AY540" s="2"/>
    </row>
    <row r="541" spans="35:51" x14ac:dyDescent="0.25">
      <c r="AI541" s="2"/>
      <c r="AK541" s="2"/>
      <c r="AL541" s="93">
        <v>42175</v>
      </c>
      <c r="AM541" s="91" t="s">
        <v>491</v>
      </c>
      <c r="AN541" s="92" t="s">
        <v>497</v>
      </c>
      <c r="AO541" s="2"/>
      <c r="AS541" s="2"/>
      <c r="AU541" s="2"/>
      <c r="AW541" s="2"/>
      <c r="AY541" s="2"/>
    </row>
    <row r="542" spans="35:51" x14ac:dyDescent="0.25">
      <c r="AI542" s="2"/>
      <c r="AK542" s="2"/>
      <c r="AL542" s="90">
        <v>42176</v>
      </c>
      <c r="AM542" s="91" t="s">
        <v>491</v>
      </c>
      <c r="AN542" s="92" t="s">
        <v>497</v>
      </c>
      <c r="AO542" s="2"/>
      <c r="AS542" s="2"/>
      <c r="AU542" s="2"/>
      <c r="AW542" s="2"/>
      <c r="AY542" s="2"/>
    </row>
    <row r="543" spans="35:51" x14ac:dyDescent="0.25">
      <c r="AI543" s="2"/>
      <c r="AK543" s="2"/>
      <c r="AL543" s="93">
        <v>42177</v>
      </c>
      <c r="AM543" s="91" t="s">
        <v>491</v>
      </c>
      <c r="AN543" s="92" t="s">
        <v>497</v>
      </c>
      <c r="AO543" s="2"/>
      <c r="AS543" s="2"/>
      <c r="AU543" s="2"/>
      <c r="AW543" s="2"/>
      <c r="AY543" s="2"/>
    </row>
    <row r="544" spans="35:51" x14ac:dyDescent="0.25">
      <c r="AI544" s="2"/>
      <c r="AK544" s="2"/>
      <c r="AL544" s="90">
        <v>42178</v>
      </c>
      <c r="AM544" s="91" t="s">
        <v>491</v>
      </c>
      <c r="AN544" s="92" t="s">
        <v>497</v>
      </c>
      <c r="AO544" s="2"/>
      <c r="AS544" s="2"/>
      <c r="AU544" s="2"/>
      <c r="AW544" s="2"/>
      <c r="AY544" s="2"/>
    </row>
    <row r="545" spans="35:51" x14ac:dyDescent="0.25">
      <c r="AI545" s="2"/>
      <c r="AK545" s="2"/>
      <c r="AL545" s="93">
        <v>42179</v>
      </c>
      <c r="AM545" s="91" t="s">
        <v>491</v>
      </c>
      <c r="AN545" s="92" t="s">
        <v>497</v>
      </c>
      <c r="AO545" s="2"/>
      <c r="AS545" s="2"/>
      <c r="AU545" s="2"/>
      <c r="AW545" s="2"/>
      <c r="AY545" s="2"/>
    </row>
    <row r="546" spans="35:51" x14ac:dyDescent="0.25">
      <c r="AI546" s="2"/>
      <c r="AK546" s="2"/>
      <c r="AL546" s="90">
        <v>42180</v>
      </c>
      <c r="AM546" s="91" t="s">
        <v>491</v>
      </c>
      <c r="AN546" s="92" t="s">
        <v>497</v>
      </c>
      <c r="AO546" s="2"/>
      <c r="AS546" s="2"/>
      <c r="AU546" s="2"/>
      <c r="AW546" s="2"/>
      <c r="AY546" s="2"/>
    </row>
    <row r="547" spans="35:51" x14ac:dyDescent="0.25">
      <c r="AI547" s="2"/>
      <c r="AK547" s="2"/>
      <c r="AL547" s="93">
        <v>42181</v>
      </c>
      <c r="AM547" s="91" t="s">
        <v>491</v>
      </c>
      <c r="AN547" s="92" t="s">
        <v>497</v>
      </c>
      <c r="AO547" s="2"/>
      <c r="AS547" s="2"/>
      <c r="AU547" s="2"/>
      <c r="AW547" s="2"/>
      <c r="AY547" s="2"/>
    </row>
    <row r="548" spans="35:51" x14ac:dyDescent="0.25">
      <c r="AI548" s="2"/>
      <c r="AK548" s="2"/>
      <c r="AL548" s="90">
        <v>42182</v>
      </c>
      <c r="AM548" s="91" t="s">
        <v>491</v>
      </c>
      <c r="AN548" s="92" t="s">
        <v>497</v>
      </c>
      <c r="AO548" s="2"/>
      <c r="AS548" s="2"/>
      <c r="AU548" s="2"/>
      <c r="AW548" s="2"/>
      <c r="AY548" s="2"/>
    </row>
    <row r="549" spans="35:51" x14ac:dyDescent="0.25">
      <c r="AI549" s="2"/>
      <c r="AK549" s="2"/>
      <c r="AL549" s="93">
        <v>42183</v>
      </c>
      <c r="AM549" s="91" t="s">
        <v>491</v>
      </c>
      <c r="AN549" s="92" t="s">
        <v>497</v>
      </c>
      <c r="AO549" s="2"/>
      <c r="AS549" s="2"/>
      <c r="AU549" s="2"/>
      <c r="AW549" s="2"/>
      <c r="AY549" s="2"/>
    </row>
    <row r="550" spans="35:51" x14ac:dyDescent="0.25">
      <c r="AI550" s="2"/>
      <c r="AK550" s="2"/>
      <c r="AL550" s="90">
        <v>42184</v>
      </c>
      <c r="AM550" s="91" t="s">
        <v>491</v>
      </c>
      <c r="AN550" s="92" t="s">
        <v>497</v>
      </c>
      <c r="AO550" s="2"/>
      <c r="AS550" s="2"/>
      <c r="AU550" s="2"/>
      <c r="AW550" s="2"/>
      <c r="AY550" s="2"/>
    </row>
    <row r="551" spans="35:51" x14ac:dyDescent="0.25">
      <c r="AI551" s="2"/>
      <c r="AK551" s="2"/>
      <c r="AL551" s="93">
        <v>42185</v>
      </c>
      <c r="AM551" s="91" t="s">
        <v>491</v>
      </c>
      <c r="AN551" s="92" t="s">
        <v>497</v>
      </c>
      <c r="AO551" s="2"/>
      <c r="AS551" s="2"/>
      <c r="AU551" s="2"/>
      <c r="AW551" s="2"/>
      <c r="AY551" s="2"/>
    </row>
    <row r="552" spans="35:51" x14ac:dyDescent="0.25">
      <c r="AI552" s="2"/>
      <c r="AK552" s="2"/>
      <c r="AL552" s="90">
        <v>42186</v>
      </c>
      <c r="AM552" s="91" t="s">
        <v>491</v>
      </c>
      <c r="AN552" s="92" t="s">
        <v>498</v>
      </c>
      <c r="AO552" s="2"/>
      <c r="AS552" s="2"/>
      <c r="AU552" s="2"/>
      <c r="AW552" s="2"/>
      <c r="AY552" s="2"/>
    </row>
    <row r="553" spans="35:51" x14ac:dyDescent="0.25">
      <c r="AI553" s="2"/>
      <c r="AK553" s="2"/>
      <c r="AL553" s="93">
        <v>42187</v>
      </c>
      <c r="AM553" s="91" t="s">
        <v>491</v>
      </c>
      <c r="AN553" s="92" t="s">
        <v>498</v>
      </c>
      <c r="AO553" s="2"/>
      <c r="AS553" s="2"/>
      <c r="AU553" s="2"/>
      <c r="AW553" s="2"/>
      <c r="AY553" s="2"/>
    </row>
    <row r="554" spans="35:51" x14ac:dyDescent="0.25">
      <c r="AI554" s="2"/>
      <c r="AK554" s="2"/>
      <c r="AL554" s="90">
        <v>42188</v>
      </c>
      <c r="AM554" s="91" t="s">
        <v>491</v>
      </c>
      <c r="AN554" s="92" t="s">
        <v>498</v>
      </c>
      <c r="AO554" s="2"/>
      <c r="AS554" s="2"/>
      <c r="AU554" s="2"/>
      <c r="AW554" s="2"/>
      <c r="AY554" s="2"/>
    </row>
    <row r="555" spans="35:51" x14ac:dyDescent="0.25">
      <c r="AI555" s="2"/>
      <c r="AK555" s="2"/>
      <c r="AL555" s="93">
        <v>42189</v>
      </c>
      <c r="AM555" s="91" t="s">
        <v>491</v>
      </c>
      <c r="AN555" s="92" t="s">
        <v>498</v>
      </c>
      <c r="AO555" s="2"/>
      <c r="AS555" s="2"/>
      <c r="AU555" s="2"/>
      <c r="AW555" s="2"/>
      <c r="AY555" s="2"/>
    </row>
    <row r="556" spans="35:51" x14ac:dyDescent="0.25">
      <c r="AI556" s="2"/>
      <c r="AK556" s="2"/>
      <c r="AL556" s="90">
        <v>42190</v>
      </c>
      <c r="AM556" s="91" t="s">
        <v>491</v>
      </c>
      <c r="AN556" s="92" t="s">
        <v>498</v>
      </c>
      <c r="AO556" s="2"/>
      <c r="AS556" s="2"/>
      <c r="AU556" s="2"/>
      <c r="AW556" s="2"/>
      <c r="AY556" s="2"/>
    </row>
    <row r="557" spans="35:51" x14ac:dyDescent="0.25">
      <c r="AI557" s="2"/>
      <c r="AK557" s="2"/>
      <c r="AL557" s="93">
        <v>42191</v>
      </c>
      <c r="AM557" s="91" t="s">
        <v>491</v>
      </c>
      <c r="AN557" s="92" t="s">
        <v>498</v>
      </c>
      <c r="AO557" s="2"/>
      <c r="AS557" s="2"/>
      <c r="AU557" s="2"/>
      <c r="AW557" s="2"/>
      <c r="AY557" s="2"/>
    </row>
    <row r="558" spans="35:51" x14ac:dyDescent="0.25">
      <c r="AI558" s="2"/>
      <c r="AK558" s="2"/>
      <c r="AL558" s="90">
        <v>42192</v>
      </c>
      <c r="AM558" s="91" t="s">
        <v>491</v>
      </c>
      <c r="AN558" s="92" t="s">
        <v>498</v>
      </c>
      <c r="AO558" s="2"/>
      <c r="AS558" s="2"/>
      <c r="AU558" s="2"/>
      <c r="AW558" s="2"/>
      <c r="AY558" s="2"/>
    </row>
    <row r="559" spans="35:51" x14ac:dyDescent="0.25">
      <c r="AI559" s="2"/>
      <c r="AK559" s="2"/>
      <c r="AL559" s="93">
        <v>42193</v>
      </c>
      <c r="AM559" s="91" t="s">
        <v>491</v>
      </c>
      <c r="AN559" s="92" t="s">
        <v>498</v>
      </c>
      <c r="AO559" s="2"/>
      <c r="AS559" s="2"/>
      <c r="AU559" s="2"/>
      <c r="AW559" s="2"/>
      <c r="AY559" s="2"/>
    </row>
    <row r="560" spans="35:51" x14ac:dyDescent="0.25">
      <c r="AI560" s="2"/>
      <c r="AK560" s="2"/>
      <c r="AL560" s="90">
        <v>42194</v>
      </c>
      <c r="AM560" s="91" t="s">
        <v>491</v>
      </c>
      <c r="AN560" s="92" t="s">
        <v>498</v>
      </c>
      <c r="AO560" s="2"/>
      <c r="AS560" s="2"/>
      <c r="AU560" s="2"/>
      <c r="AW560" s="2"/>
      <c r="AY560" s="2"/>
    </row>
    <row r="561" spans="35:51" x14ac:dyDescent="0.25">
      <c r="AI561" s="2"/>
      <c r="AK561" s="2"/>
      <c r="AL561" s="93">
        <v>42195</v>
      </c>
      <c r="AM561" s="91" t="s">
        <v>491</v>
      </c>
      <c r="AN561" s="92" t="s">
        <v>498</v>
      </c>
      <c r="AO561" s="2"/>
      <c r="AS561" s="2"/>
      <c r="AU561" s="2"/>
      <c r="AW561" s="2"/>
      <c r="AY561" s="2"/>
    </row>
    <row r="562" spans="35:51" x14ac:dyDescent="0.25">
      <c r="AI562" s="2"/>
      <c r="AK562" s="2"/>
      <c r="AL562" s="90">
        <v>42196</v>
      </c>
      <c r="AM562" s="91" t="s">
        <v>491</v>
      </c>
      <c r="AN562" s="92" t="s">
        <v>498</v>
      </c>
      <c r="AO562" s="2"/>
      <c r="AS562" s="2"/>
      <c r="AU562" s="2"/>
      <c r="AW562" s="2"/>
      <c r="AY562" s="2"/>
    </row>
    <row r="563" spans="35:51" x14ac:dyDescent="0.25">
      <c r="AI563" s="2"/>
      <c r="AK563" s="2"/>
      <c r="AL563" s="93">
        <v>42197</v>
      </c>
      <c r="AM563" s="91" t="s">
        <v>491</v>
      </c>
      <c r="AN563" s="92" t="s">
        <v>498</v>
      </c>
      <c r="AO563" s="2"/>
      <c r="AS563" s="2"/>
      <c r="AU563" s="2"/>
      <c r="AW563" s="2"/>
      <c r="AY563" s="2"/>
    </row>
    <row r="564" spans="35:51" x14ac:dyDescent="0.25">
      <c r="AI564" s="2"/>
      <c r="AK564" s="2"/>
      <c r="AL564" s="90">
        <v>42198</v>
      </c>
      <c r="AM564" s="91" t="s">
        <v>491</v>
      </c>
      <c r="AN564" s="92" t="s">
        <v>498</v>
      </c>
      <c r="AO564" s="2"/>
      <c r="AS564" s="2"/>
      <c r="AU564" s="2"/>
      <c r="AW564" s="2"/>
      <c r="AY564" s="2"/>
    </row>
    <row r="565" spans="35:51" x14ac:dyDescent="0.25">
      <c r="AI565" s="2"/>
      <c r="AK565" s="2"/>
      <c r="AL565" s="93">
        <v>42199</v>
      </c>
      <c r="AM565" s="91" t="s">
        <v>491</v>
      </c>
      <c r="AN565" s="92" t="s">
        <v>498</v>
      </c>
      <c r="AO565" s="2"/>
      <c r="AS565" s="2"/>
      <c r="AU565" s="2"/>
      <c r="AW565" s="2"/>
      <c r="AY565" s="2"/>
    </row>
    <row r="566" spans="35:51" x14ac:dyDescent="0.25">
      <c r="AI566" s="2"/>
      <c r="AK566" s="2"/>
      <c r="AL566" s="90">
        <v>42200</v>
      </c>
      <c r="AM566" s="91" t="s">
        <v>491</v>
      </c>
      <c r="AN566" s="92" t="s">
        <v>498</v>
      </c>
      <c r="AO566" s="2"/>
      <c r="AS566" s="2"/>
      <c r="AU566" s="2"/>
      <c r="AW566" s="2"/>
      <c r="AY566" s="2"/>
    </row>
    <row r="567" spans="35:51" x14ac:dyDescent="0.25">
      <c r="AI567" s="2"/>
      <c r="AK567" s="2"/>
      <c r="AL567" s="93">
        <v>42201</v>
      </c>
      <c r="AM567" s="91" t="s">
        <v>491</v>
      </c>
      <c r="AN567" s="92" t="s">
        <v>498</v>
      </c>
      <c r="AO567" s="2"/>
      <c r="AS567" s="2"/>
      <c r="AU567" s="2"/>
      <c r="AW567" s="2"/>
      <c r="AY567" s="2"/>
    </row>
    <row r="568" spans="35:51" x14ac:dyDescent="0.25">
      <c r="AI568" s="2"/>
      <c r="AK568" s="2"/>
      <c r="AL568" s="90">
        <v>42202</v>
      </c>
      <c r="AM568" s="91" t="s">
        <v>491</v>
      </c>
      <c r="AN568" s="92" t="s">
        <v>498</v>
      </c>
      <c r="AO568" s="2"/>
      <c r="AS568" s="2"/>
      <c r="AU568" s="2"/>
      <c r="AW568" s="2"/>
      <c r="AY568" s="2"/>
    </row>
    <row r="569" spans="35:51" x14ac:dyDescent="0.25">
      <c r="AI569" s="2"/>
      <c r="AK569" s="2"/>
      <c r="AL569" s="93">
        <v>42203</v>
      </c>
      <c r="AM569" s="91" t="s">
        <v>491</v>
      </c>
      <c r="AN569" s="92" t="s">
        <v>498</v>
      </c>
      <c r="AO569" s="2"/>
      <c r="AS569" s="2"/>
      <c r="AU569" s="2"/>
      <c r="AW569" s="2"/>
      <c r="AY569" s="2"/>
    </row>
    <row r="570" spans="35:51" x14ac:dyDescent="0.25">
      <c r="AI570" s="2"/>
      <c r="AK570" s="2"/>
      <c r="AL570" s="90">
        <v>42204</v>
      </c>
      <c r="AM570" s="91" t="s">
        <v>491</v>
      </c>
      <c r="AN570" s="92" t="s">
        <v>498</v>
      </c>
      <c r="AO570" s="2"/>
      <c r="AS570" s="2"/>
      <c r="AU570" s="2"/>
      <c r="AW570" s="2"/>
      <c r="AY570" s="2"/>
    </row>
    <row r="571" spans="35:51" x14ac:dyDescent="0.25">
      <c r="AI571" s="2"/>
      <c r="AK571" s="2"/>
      <c r="AL571" s="93">
        <v>42205</v>
      </c>
      <c r="AM571" s="91" t="s">
        <v>491</v>
      </c>
      <c r="AN571" s="92" t="s">
        <v>498</v>
      </c>
      <c r="AO571" s="2"/>
      <c r="AS571" s="2"/>
      <c r="AU571" s="2"/>
      <c r="AW571" s="2"/>
      <c r="AY571" s="2"/>
    </row>
    <row r="572" spans="35:51" x14ac:dyDescent="0.25">
      <c r="AI572" s="2"/>
      <c r="AK572" s="2"/>
      <c r="AL572" s="90">
        <v>42206</v>
      </c>
      <c r="AM572" s="91" t="s">
        <v>491</v>
      </c>
      <c r="AN572" s="92" t="s">
        <v>498</v>
      </c>
      <c r="AO572" s="2"/>
      <c r="AS572" s="2"/>
      <c r="AU572" s="2"/>
      <c r="AW572" s="2"/>
      <c r="AY572" s="2"/>
    </row>
    <row r="573" spans="35:51" x14ac:dyDescent="0.25">
      <c r="AI573" s="2"/>
      <c r="AK573" s="2"/>
      <c r="AL573" s="93">
        <v>42207</v>
      </c>
      <c r="AM573" s="91" t="s">
        <v>491</v>
      </c>
      <c r="AN573" s="92" t="s">
        <v>498</v>
      </c>
      <c r="AO573" s="2"/>
      <c r="AS573" s="2"/>
      <c r="AU573" s="2"/>
      <c r="AW573" s="2"/>
      <c r="AY573" s="2"/>
    </row>
    <row r="574" spans="35:51" x14ac:dyDescent="0.25">
      <c r="AI574" s="2"/>
      <c r="AK574" s="2"/>
      <c r="AL574" s="90">
        <v>42208</v>
      </c>
      <c r="AM574" s="91" t="s">
        <v>491</v>
      </c>
      <c r="AN574" s="92" t="s">
        <v>498</v>
      </c>
      <c r="AO574" s="2"/>
      <c r="AS574" s="2"/>
      <c r="AU574" s="2"/>
      <c r="AW574" s="2"/>
      <c r="AY574" s="2"/>
    </row>
    <row r="575" spans="35:51" x14ac:dyDescent="0.25">
      <c r="AI575" s="2"/>
      <c r="AK575" s="2"/>
      <c r="AL575" s="93">
        <v>42209</v>
      </c>
      <c r="AM575" s="91" t="s">
        <v>491</v>
      </c>
      <c r="AN575" s="92" t="s">
        <v>498</v>
      </c>
      <c r="AO575" s="2"/>
      <c r="AS575" s="2"/>
      <c r="AU575" s="2"/>
      <c r="AW575" s="2"/>
      <c r="AY575" s="2"/>
    </row>
    <row r="576" spans="35:51" x14ac:dyDescent="0.25">
      <c r="AI576" s="2"/>
      <c r="AK576" s="2"/>
      <c r="AL576" s="90">
        <v>42210</v>
      </c>
      <c r="AM576" s="91" t="s">
        <v>491</v>
      </c>
      <c r="AN576" s="92" t="s">
        <v>498</v>
      </c>
      <c r="AO576" s="2"/>
      <c r="AS576" s="2"/>
      <c r="AU576" s="2"/>
      <c r="AW576" s="2"/>
      <c r="AY576" s="2"/>
    </row>
    <row r="577" spans="35:51" x14ac:dyDescent="0.25">
      <c r="AI577" s="2"/>
      <c r="AK577" s="2"/>
      <c r="AL577" s="93">
        <v>42211</v>
      </c>
      <c r="AM577" s="91" t="s">
        <v>491</v>
      </c>
      <c r="AN577" s="92" t="s">
        <v>498</v>
      </c>
      <c r="AO577" s="2"/>
      <c r="AS577" s="2"/>
      <c r="AU577" s="2"/>
      <c r="AW577" s="2"/>
      <c r="AY577" s="2"/>
    </row>
    <row r="578" spans="35:51" x14ac:dyDescent="0.25">
      <c r="AI578" s="2"/>
      <c r="AK578" s="2"/>
      <c r="AL578" s="90">
        <v>42212</v>
      </c>
      <c r="AM578" s="91" t="s">
        <v>491</v>
      </c>
      <c r="AN578" s="92" t="s">
        <v>498</v>
      </c>
      <c r="AO578" s="2"/>
      <c r="AS578" s="2"/>
      <c r="AU578" s="2"/>
      <c r="AW578" s="2"/>
      <c r="AY578" s="2"/>
    </row>
    <row r="579" spans="35:51" x14ac:dyDescent="0.25">
      <c r="AI579" s="2"/>
      <c r="AK579" s="2"/>
      <c r="AL579" s="93">
        <v>42213</v>
      </c>
      <c r="AM579" s="91" t="s">
        <v>491</v>
      </c>
      <c r="AN579" s="92" t="s">
        <v>498</v>
      </c>
      <c r="AO579" s="2"/>
      <c r="AS579" s="2"/>
      <c r="AU579" s="2"/>
      <c r="AW579" s="2"/>
      <c r="AY579" s="2"/>
    </row>
    <row r="580" spans="35:51" x14ac:dyDescent="0.25">
      <c r="AI580" s="2"/>
      <c r="AK580" s="2"/>
      <c r="AL580" s="90">
        <v>42214</v>
      </c>
      <c r="AM580" s="91" t="s">
        <v>491</v>
      </c>
      <c r="AN580" s="92" t="s">
        <v>498</v>
      </c>
      <c r="AO580" s="2"/>
      <c r="AS580" s="2"/>
      <c r="AU580" s="2"/>
      <c r="AW580" s="2"/>
      <c r="AY580" s="2"/>
    </row>
    <row r="581" spans="35:51" x14ac:dyDescent="0.25">
      <c r="AI581" s="2"/>
      <c r="AK581" s="2"/>
      <c r="AL581" s="93">
        <v>42215</v>
      </c>
      <c r="AM581" s="91" t="s">
        <v>491</v>
      </c>
      <c r="AN581" s="92" t="s">
        <v>498</v>
      </c>
      <c r="AO581" s="2"/>
      <c r="AS581" s="2"/>
      <c r="AU581" s="2"/>
      <c r="AW581" s="2"/>
      <c r="AY581" s="2"/>
    </row>
    <row r="582" spans="35:51" x14ac:dyDescent="0.25">
      <c r="AI582" s="2"/>
      <c r="AK582" s="2"/>
      <c r="AL582" s="90">
        <v>42216</v>
      </c>
      <c r="AM582" s="91" t="s">
        <v>491</v>
      </c>
      <c r="AN582" s="92" t="s">
        <v>498</v>
      </c>
      <c r="AO582" s="2"/>
      <c r="AS582" s="2"/>
      <c r="AU582" s="2"/>
      <c r="AW582" s="2"/>
      <c r="AY582" s="2"/>
    </row>
    <row r="583" spans="35:51" x14ac:dyDescent="0.25">
      <c r="AI583" s="2"/>
      <c r="AK583" s="2"/>
      <c r="AL583" s="93">
        <v>42217</v>
      </c>
      <c r="AM583" s="91" t="s">
        <v>491</v>
      </c>
      <c r="AN583" s="92" t="s">
        <v>499</v>
      </c>
      <c r="AO583" s="2"/>
      <c r="AS583" s="2"/>
      <c r="AU583" s="2"/>
      <c r="AW583" s="2"/>
      <c r="AY583" s="2"/>
    </row>
    <row r="584" spans="35:51" x14ac:dyDescent="0.25">
      <c r="AI584" s="2"/>
      <c r="AK584" s="2"/>
      <c r="AL584" s="90">
        <v>42218</v>
      </c>
      <c r="AM584" s="91" t="s">
        <v>491</v>
      </c>
      <c r="AN584" s="92" t="s">
        <v>499</v>
      </c>
      <c r="AO584" s="2"/>
      <c r="AS584" s="2"/>
      <c r="AU584" s="2"/>
      <c r="AW584" s="2"/>
      <c r="AY584" s="2"/>
    </row>
    <row r="585" spans="35:51" x14ac:dyDescent="0.25">
      <c r="AI585" s="2"/>
      <c r="AK585" s="2"/>
      <c r="AL585" s="93">
        <v>42219</v>
      </c>
      <c r="AM585" s="91" t="s">
        <v>491</v>
      </c>
      <c r="AN585" s="92" t="s">
        <v>499</v>
      </c>
      <c r="AO585" s="2"/>
      <c r="AS585" s="2"/>
      <c r="AU585" s="2"/>
      <c r="AW585" s="2"/>
      <c r="AY585" s="2"/>
    </row>
    <row r="586" spans="35:51" x14ac:dyDescent="0.25">
      <c r="AI586" s="2"/>
      <c r="AK586" s="2"/>
      <c r="AL586" s="90">
        <v>42220</v>
      </c>
      <c r="AM586" s="91" t="s">
        <v>491</v>
      </c>
      <c r="AN586" s="92" t="s">
        <v>499</v>
      </c>
      <c r="AO586" s="2"/>
      <c r="AS586" s="2"/>
      <c r="AU586" s="2"/>
      <c r="AW586" s="2"/>
      <c r="AY586" s="2"/>
    </row>
    <row r="587" spans="35:51" x14ac:dyDescent="0.25">
      <c r="AI587" s="2"/>
      <c r="AK587" s="2"/>
      <c r="AL587" s="93">
        <v>42221</v>
      </c>
      <c r="AM587" s="91" t="s">
        <v>491</v>
      </c>
      <c r="AN587" s="92" t="s">
        <v>499</v>
      </c>
      <c r="AO587" s="2"/>
      <c r="AS587" s="2"/>
      <c r="AU587" s="2"/>
      <c r="AW587" s="2"/>
      <c r="AY587" s="2"/>
    </row>
    <row r="588" spans="35:51" x14ac:dyDescent="0.25">
      <c r="AI588" s="2"/>
      <c r="AK588" s="2"/>
      <c r="AL588" s="90">
        <v>42222</v>
      </c>
      <c r="AM588" s="91" t="s">
        <v>491</v>
      </c>
      <c r="AN588" s="92" t="s">
        <v>499</v>
      </c>
      <c r="AO588" s="2"/>
      <c r="AS588" s="2"/>
      <c r="AU588" s="2"/>
      <c r="AW588" s="2"/>
      <c r="AY588" s="2"/>
    </row>
    <row r="589" spans="35:51" x14ac:dyDescent="0.25">
      <c r="AI589" s="2"/>
      <c r="AK589" s="2"/>
      <c r="AL589" s="93">
        <v>42223</v>
      </c>
      <c r="AM589" s="91" t="s">
        <v>491</v>
      </c>
      <c r="AN589" s="92" t="s">
        <v>499</v>
      </c>
      <c r="AO589" s="2"/>
      <c r="AS589" s="2"/>
      <c r="AU589" s="2"/>
      <c r="AW589" s="2"/>
      <c r="AY589" s="2"/>
    </row>
    <row r="590" spans="35:51" x14ac:dyDescent="0.25">
      <c r="AI590" s="2"/>
      <c r="AK590" s="2"/>
      <c r="AL590" s="90">
        <v>42224</v>
      </c>
      <c r="AM590" s="91" t="s">
        <v>491</v>
      </c>
      <c r="AN590" s="92" t="s">
        <v>499</v>
      </c>
      <c r="AO590" s="2"/>
      <c r="AS590" s="2"/>
      <c r="AU590" s="2"/>
      <c r="AW590" s="2"/>
      <c r="AY590" s="2"/>
    </row>
    <row r="591" spans="35:51" x14ac:dyDescent="0.25">
      <c r="AI591" s="2"/>
      <c r="AK591" s="2"/>
      <c r="AL591" s="93">
        <v>42225</v>
      </c>
      <c r="AM591" s="91" t="s">
        <v>491</v>
      </c>
      <c r="AN591" s="92" t="s">
        <v>499</v>
      </c>
      <c r="AO591" s="2"/>
      <c r="AS591" s="2"/>
      <c r="AU591" s="2"/>
      <c r="AW591" s="2"/>
      <c r="AY591" s="2"/>
    </row>
    <row r="592" spans="35:51" x14ac:dyDescent="0.25">
      <c r="AI592" s="2"/>
      <c r="AK592" s="2"/>
      <c r="AL592" s="90">
        <v>42226</v>
      </c>
      <c r="AM592" s="91" t="s">
        <v>491</v>
      </c>
      <c r="AN592" s="92" t="s">
        <v>499</v>
      </c>
      <c r="AO592" s="2"/>
      <c r="AS592" s="2"/>
      <c r="AU592" s="2"/>
      <c r="AW592" s="2"/>
      <c r="AY592" s="2"/>
    </row>
    <row r="593" spans="35:51" x14ac:dyDescent="0.25">
      <c r="AI593" s="2"/>
      <c r="AK593" s="2"/>
      <c r="AL593" s="93">
        <v>42227</v>
      </c>
      <c r="AM593" s="91" t="s">
        <v>491</v>
      </c>
      <c r="AN593" s="92" t="s">
        <v>499</v>
      </c>
      <c r="AO593" s="2"/>
      <c r="AS593" s="2"/>
      <c r="AU593" s="2"/>
      <c r="AW593" s="2"/>
      <c r="AY593" s="2"/>
    </row>
    <row r="594" spans="35:51" x14ac:dyDescent="0.25">
      <c r="AI594" s="2"/>
      <c r="AK594" s="2"/>
      <c r="AL594" s="90">
        <v>42228</v>
      </c>
      <c r="AM594" s="91" t="s">
        <v>491</v>
      </c>
      <c r="AN594" s="92" t="s">
        <v>499</v>
      </c>
      <c r="AO594" s="2"/>
      <c r="AS594" s="2"/>
      <c r="AU594" s="2"/>
      <c r="AW594" s="2"/>
      <c r="AY594" s="2"/>
    </row>
    <row r="595" spans="35:51" x14ac:dyDescent="0.25">
      <c r="AI595" s="2"/>
      <c r="AK595" s="2"/>
      <c r="AL595" s="93">
        <v>42229</v>
      </c>
      <c r="AM595" s="91" t="s">
        <v>491</v>
      </c>
      <c r="AN595" s="92" t="s">
        <v>499</v>
      </c>
      <c r="AO595" s="2"/>
      <c r="AS595" s="2"/>
      <c r="AU595" s="2"/>
      <c r="AW595" s="2"/>
      <c r="AY595" s="2"/>
    </row>
    <row r="596" spans="35:51" x14ac:dyDescent="0.25">
      <c r="AI596" s="2"/>
      <c r="AK596" s="2"/>
      <c r="AL596" s="90">
        <v>42230</v>
      </c>
      <c r="AM596" s="91" t="s">
        <v>491</v>
      </c>
      <c r="AN596" s="92" t="s">
        <v>499</v>
      </c>
      <c r="AO596" s="2"/>
      <c r="AS596" s="2"/>
      <c r="AU596" s="2"/>
      <c r="AW596" s="2"/>
      <c r="AY596" s="2"/>
    </row>
    <row r="597" spans="35:51" x14ac:dyDescent="0.25">
      <c r="AI597" s="2"/>
      <c r="AK597" s="2"/>
      <c r="AL597" s="93">
        <v>42231</v>
      </c>
      <c r="AM597" s="91" t="s">
        <v>491</v>
      </c>
      <c r="AN597" s="92" t="s">
        <v>499</v>
      </c>
      <c r="AO597" s="2"/>
      <c r="AS597" s="2"/>
      <c r="AU597" s="2"/>
      <c r="AW597" s="2"/>
      <c r="AY597" s="2"/>
    </row>
    <row r="598" spans="35:51" x14ac:dyDescent="0.25">
      <c r="AI598" s="2"/>
      <c r="AK598" s="2"/>
      <c r="AL598" s="90">
        <v>42232</v>
      </c>
      <c r="AM598" s="91" t="s">
        <v>491</v>
      </c>
      <c r="AN598" s="92" t="s">
        <v>499</v>
      </c>
      <c r="AO598" s="2"/>
      <c r="AS598" s="2"/>
      <c r="AU598" s="2"/>
      <c r="AW598" s="2"/>
      <c r="AY598" s="2"/>
    </row>
    <row r="599" spans="35:51" x14ac:dyDescent="0.25">
      <c r="AI599" s="2"/>
      <c r="AK599" s="2"/>
      <c r="AL599" s="93">
        <v>42233</v>
      </c>
      <c r="AM599" s="91" t="s">
        <v>491</v>
      </c>
      <c r="AN599" s="92" t="s">
        <v>499</v>
      </c>
      <c r="AO599" s="2"/>
      <c r="AS599" s="2"/>
      <c r="AU599" s="2"/>
      <c r="AW599" s="2"/>
      <c r="AY599" s="2"/>
    </row>
    <row r="600" spans="35:51" x14ac:dyDescent="0.25">
      <c r="AI600" s="2"/>
      <c r="AK600" s="2"/>
      <c r="AL600" s="90">
        <v>42234</v>
      </c>
      <c r="AM600" s="91" t="s">
        <v>491</v>
      </c>
      <c r="AN600" s="92" t="s">
        <v>499</v>
      </c>
      <c r="AO600" s="2"/>
      <c r="AS600" s="2"/>
      <c r="AU600" s="2"/>
      <c r="AW600" s="2"/>
      <c r="AY600" s="2"/>
    </row>
    <row r="601" spans="35:51" x14ac:dyDescent="0.25">
      <c r="AI601" s="2"/>
      <c r="AK601" s="2"/>
      <c r="AL601" s="93">
        <v>42235</v>
      </c>
      <c r="AM601" s="91" t="s">
        <v>491</v>
      </c>
      <c r="AN601" s="92" t="s">
        <v>499</v>
      </c>
      <c r="AO601" s="2"/>
      <c r="AS601" s="2"/>
      <c r="AU601" s="2"/>
      <c r="AW601" s="2"/>
      <c r="AY601" s="2"/>
    </row>
    <row r="602" spans="35:51" x14ac:dyDescent="0.25">
      <c r="AI602" s="2"/>
      <c r="AK602" s="2"/>
      <c r="AL602" s="90">
        <v>42236</v>
      </c>
      <c r="AM602" s="91" t="s">
        <v>491</v>
      </c>
      <c r="AN602" s="92" t="s">
        <v>499</v>
      </c>
      <c r="AO602" s="2"/>
      <c r="AS602" s="2"/>
      <c r="AU602" s="2"/>
      <c r="AW602" s="2"/>
      <c r="AY602" s="2"/>
    </row>
    <row r="603" spans="35:51" x14ac:dyDescent="0.25">
      <c r="AI603" s="2"/>
      <c r="AK603" s="2"/>
      <c r="AL603" s="93">
        <v>42237</v>
      </c>
      <c r="AM603" s="91" t="s">
        <v>491</v>
      </c>
      <c r="AN603" s="92" t="s">
        <v>499</v>
      </c>
      <c r="AO603" s="2"/>
      <c r="AS603" s="2"/>
      <c r="AU603" s="2"/>
      <c r="AW603" s="2"/>
      <c r="AY603" s="2"/>
    </row>
    <row r="604" spans="35:51" x14ac:dyDescent="0.25">
      <c r="AI604" s="2"/>
      <c r="AK604" s="2"/>
      <c r="AL604" s="90">
        <v>42238</v>
      </c>
      <c r="AM604" s="91" t="s">
        <v>491</v>
      </c>
      <c r="AN604" s="92" t="s">
        <v>499</v>
      </c>
      <c r="AO604" s="2"/>
      <c r="AS604" s="2"/>
      <c r="AU604" s="2"/>
      <c r="AW604" s="2"/>
      <c r="AY604" s="2"/>
    </row>
    <row r="605" spans="35:51" x14ac:dyDescent="0.25">
      <c r="AI605" s="2"/>
      <c r="AK605" s="2"/>
      <c r="AL605" s="93">
        <v>42239</v>
      </c>
      <c r="AM605" s="91" t="s">
        <v>491</v>
      </c>
      <c r="AN605" s="92" t="s">
        <v>499</v>
      </c>
      <c r="AO605" s="2"/>
      <c r="AS605" s="2"/>
      <c r="AU605" s="2"/>
      <c r="AW605" s="2"/>
      <c r="AY605" s="2"/>
    </row>
    <row r="606" spans="35:51" x14ac:dyDescent="0.25">
      <c r="AI606" s="2"/>
      <c r="AK606" s="2"/>
      <c r="AL606" s="90">
        <v>42240</v>
      </c>
      <c r="AM606" s="91" t="s">
        <v>491</v>
      </c>
      <c r="AN606" s="92" t="s">
        <v>499</v>
      </c>
      <c r="AO606" s="2"/>
      <c r="AS606" s="2"/>
      <c r="AU606" s="2"/>
      <c r="AW606" s="2"/>
      <c r="AY606" s="2"/>
    </row>
    <row r="607" spans="35:51" x14ac:dyDescent="0.25">
      <c r="AI607" s="2"/>
      <c r="AK607" s="2"/>
      <c r="AL607" s="93">
        <v>42241</v>
      </c>
      <c r="AM607" s="91" t="s">
        <v>491</v>
      </c>
      <c r="AN607" s="92" t="s">
        <v>499</v>
      </c>
      <c r="AO607" s="2"/>
      <c r="AS607" s="2"/>
      <c r="AU607" s="2"/>
      <c r="AW607" s="2"/>
      <c r="AY607" s="2"/>
    </row>
    <row r="608" spans="35:51" x14ac:dyDescent="0.25">
      <c r="AI608" s="2"/>
      <c r="AK608" s="2"/>
      <c r="AL608" s="90">
        <v>42242</v>
      </c>
      <c r="AM608" s="91" t="s">
        <v>491</v>
      </c>
      <c r="AN608" s="92" t="s">
        <v>499</v>
      </c>
      <c r="AO608" s="2"/>
      <c r="AS608" s="2"/>
      <c r="AU608" s="2"/>
      <c r="AW608" s="2"/>
      <c r="AY608" s="2"/>
    </row>
    <row r="609" spans="35:51" x14ac:dyDescent="0.25">
      <c r="AI609" s="2"/>
      <c r="AK609" s="2"/>
      <c r="AL609" s="93">
        <v>42243</v>
      </c>
      <c r="AM609" s="91" t="s">
        <v>491</v>
      </c>
      <c r="AN609" s="92" t="s">
        <v>499</v>
      </c>
      <c r="AO609" s="2"/>
      <c r="AS609" s="2"/>
      <c r="AU609" s="2"/>
      <c r="AW609" s="2"/>
      <c r="AY609" s="2"/>
    </row>
    <row r="610" spans="35:51" x14ac:dyDescent="0.25">
      <c r="AI610" s="2"/>
      <c r="AK610" s="2"/>
      <c r="AL610" s="90">
        <v>42244</v>
      </c>
      <c r="AM610" s="91" t="s">
        <v>491</v>
      </c>
      <c r="AN610" s="92" t="s">
        <v>499</v>
      </c>
      <c r="AO610" s="2"/>
      <c r="AS610" s="2"/>
      <c r="AU610" s="2"/>
      <c r="AW610" s="2"/>
      <c r="AY610" s="2"/>
    </row>
    <row r="611" spans="35:51" x14ac:dyDescent="0.25">
      <c r="AI611" s="2"/>
      <c r="AK611" s="2"/>
      <c r="AL611" s="93">
        <v>42245</v>
      </c>
      <c r="AM611" s="91" t="s">
        <v>491</v>
      </c>
      <c r="AN611" s="92" t="s">
        <v>499</v>
      </c>
      <c r="AO611" s="2"/>
      <c r="AS611" s="2"/>
      <c r="AU611" s="2"/>
      <c r="AW611" s="2"/>
      <c r="AY611" s="2"/>
    </row>
    <row r="612" spans="35:51" x14ac:dyDescent="0.25">
      <c r="AI612" s="2"/>
      <c r="AK612" s="2"/>
      <c r="AL612" s="90">
        <v>42246</v>
      </c>
      <c r="AM612" s="91" t="s">
        <v>491</v>
      </c>
      <c r="AN612" s="92" t="s">
        <v>499</v>
      </c>
      <c r="AO612" s="2"/>
      <c r="AS612" s="2"/>
      <c r="AU612" s="2"/>
      <c r="AW612" s="2"/>
      <c r="AY612" s="2"/>
    </row>
    <row r="613" spans="35:51" x14ac:dyDescent="0.25">
      <c r="AI613" s="2"/>
      <c r="AK613" s="2"/>
      <c r="AL613" s="93">
        <v>42247</v>
      </c>
      <c r="AM613" s="91" t="s">
        <v>491</v>
      </c>
      <c r="AN613" s="92" t="s">
        <v>499</v>
      </c>
      <c r="AO613" s="2"/>
      <c r="AS613" s="2"/>
      <c r="AU613" s="2"/>
      <c r="AW613" s="2"/>
      <c r="AY613" s="2"/>
    </row>
    <row r="614" spans="35:51" x14ac:dyDescent="0.25">
      <c r="AI614" s="2"/>
      <c r="AK614" s="2"/>
      <c r="AL614" s="90">
        <v>42248</v>
      </c>
      <c r="AM614" s="91" t="s">
        <v>491</v>
      </c>
      <c r="AN614" s="92" t="s">
        <v>500</v>
      </c>
      <c r="AO614" s="2"/>
      <c r="AS614" s="2"/>
      <c r="AU614" s="2"/>
      <c r="AW614" s="2"/>
      <c r="AY614" s="2"/>
    </row>
    <row r="615" spans="35:51" x14ac:dyDescent="0.25">
      <c r="AI615" s="2"/>
      <c r="AK615" s="2"/>
      <c r="AL615" s="93">
        <v>42249</v>
      </c>
      <c r="AM615" s="91" t="s">
        <v>491</v>
      </c>
      <c r="AN615" s="92" t="s">
        <v>500</v>
      </c>
      <c r="AO615" s="2"/>
      <c r="AS615" s="2"/>
      <c r="AU615" s="2"/>
      <c r="AW615" s="2"/>
      <c r="AY615" s="2"/>
    </row>
    <row r="616" spans="35:51" x14ac:dyDescent="0.25">
      <c r="AI616" s="2"/>
      <c r="AK616" s="2"/>
      <c r="AL616" s="90">
        <v>42250</v>
      </c>
      <c r="AM616" s="91" t="s">
        <v>491</v>
      </c>
      <c r="AN616" s="92" t="s">
        <v>500</v>
      </c>
      <c r="AO616" s="2"/>
      <c r="AS616" s="2"/>
      <c r="AU616" s="2"/>
      <c r="AW616" s="2"/>
      <c r="AY616" s="2"/>
    </row>
    <row r="617" spans="35:51" x14ac:dyDescent="0.25">
      <c r="AI617" s="2"/>
      <c r="AK617" s="2"/>
      <c r="AL617" s="93">
        <v>42251</v>
      </c>
      <c r="AM617" s="91" t="s">
        <v>491</v>
      </c>
      <c r="AN617" s="92" t="s">
        <v>500</v>
      </c>
      <c r="AO617" s="2"/>
      <c r="AS617" s="2"/>
      <c r="AU617" s="2"/>
      <c r="AW617" s="2"/>
      <c r="AY617" s="2"/>
    </row>
    <row r="618" spans="35:51" x14ac:dyDescent="0.25">
      <c r="AI618" s="2"/>
      <c r="AK618" s="2"/>
      <c r="AL618" s="90">
        <v>42252</v>
      </c>
      <c r="AM618" s="91" t="s">
        <v>491</v>
      </c>
      <c r="AN618" s="92" t="s">
        <v>500</v>
      </c>
      <c r="AO618" s="2"/>
      <c r="AS618" s="2"/>
      <c r="AU618" s="2"/>
      <c r="AW618" s="2"/>
      <c r="AY618" s="2"/>
    </row>
    <row r="619" spans="35:51" x14ac:dyDescent="0.25">
      <c r="AI619" s="2"/>
      <c r="AK619" s="2"/>
      <c r="AL619" s="93">
        <v>42253</v>
      </c>
      <c r="AM619" s="91" t="s">
        <v>491</v>
      </c>
      <c r="AN619" s="92" t="s">
        <v>500</v>
      </c>
      <c r="AO619" s="2"/>
      <c r="AS619" s="2"/>
      <c r="AU619" s="2"/>
      <c r="AW619" s="2"/>
      <c r="AY619" s="2"/>
    </row>
    <row r="620" spans="35:51" x14ac:dyDescent="0.25">
      <c r="AI620" s="2"/>
      <c r="AK620" s="2"/>
      <c r="AL620" s="90">
        <v>42254</v>
      </c>
      <c r="AM620" s="91" t="s">
        <v>491</v>
      </c>
      <c r="AN620" s="92" t="s">
        <v>500</v>
      </c>
      <c r="AO620" s="2"/>
      <c r="AS620" s="2"/>
      <c r="AU620" s="2"/>
      <c r="AW620" s="2"/>
      <c r="AY620" s="2"/>
    </row>
    <row r="621" spans="35:51" x14ac:dyDescent="0.25">
      <c r="AI621" s="2"/>
      <c r="AK621" s="2"/>
      <c r="AL621" s="93">
        <v>42255</v>
      </c>
      <c r="AM621" s="91" t="s">
        <v>491</v>
      </c>
      <c r="AN621" s="92" t="s">
        <v>500</v>
      </c>
      <c r="AO621" s="2"/>
      <c r="AS621" s="2"/>
      <c r="AU621" s="2"/>
      <c r="AW621" s="2"/>
      <c r="AY621" s="2"/>
    </row>
    <row r="622" spans="35:51" x14ac:dyDescent="0.25">
      <c r="AI622" s="2"/>
      <c r="AK622" s="2"/>
      <c r="AL622" s="90">
        <v>42256</v>
      </c>
      <c r="AM622" s="91" t="s">
        <v>491</v>
      </c>
      <c r="AN622" s="92" t="s">
        <v>500</v>
      </c>
      <c r="AO622" s="2"/>
      <c r="AS622" s="2"/>
      <c r="AU622" s="2"/>
      <c r="AW622" s="2"/>
      <c r="AY622" s="2"/>
    </row>
    <row r="623" spans="35:51" x14ac:dyDescent="0.25">
      <c r="AI623" s="2"/>
      <c r="AK623" s="2"/>
      <c r="AL623" s="93">
        <v>42257</v>
      </c>
      <c r="AM623" s="91" t="s">
        <v>491</v>
      </c>
      <c r="AN623" s="92" t="s">
        <v>500</v>
      </c>
      <c r="AO623" s="2"/>
      <c r="AS623" s="2"/>
      <c r="AU623" s="2"/>
      <c r="AW623" s="2"/>
      <c r="AY623" s="2"/>
    </row>
    <row r="624" spans="35:51" x14ac:dyDescent="0.25">
      <c r="AI624" s="2"/>
      <c r="AK624" s="2"/>
      <c r="AL624" s="90">
        <v>42258</v>
      </c>
      <c r="AM624" s="91" t="s">
        <v>491</v>
      </c>
      <c r="AN624" s="92" t="s">
        <v>500</v>
      </c>
      <c r="AO624" s="2"/>
      <c r="AS624" s="2"/>
      <c r="AU624" s="2"/>
      <c r="AW624" s="2"/>
      <c r="AY624" s="2"/>
    </row>
    <row r="625" spans="35:51" x14ac:dyDescent="0.25">
      <c r="AI625" s="2"/>
      <c r="AK625" s="2"/>
      <c r="AL625" s="93">
        <v>42259</v>
      </c>
      <c r="AM625" s="91" t="s">
        <v>491</v>
      </c>
      <c r="AN625" s="92" t="s">
        <v>500</v>
      </c>
      <c r="AO625" s="2"/>
      <c r="AS625" s="2"/>
      <c r="AU625" s="2"/>
      <c r="AW625" s="2"/>
      <c r="AY625" s="2"/>
    </row>
    <row r="626" spans="35:51" x14ac:dyDescent="0.25">
      <c r="AI626" s="2"/>
      <c r="AK626" s="2"/>
      <c r="AL626" s="90">
        <v>42260</v>
      </c>
      <c r="AM626" s="91" t="s">
        <v>491</v>
      </c>
      <c r="AN626" s="92" t="s">
        <v>500</v>
      </c>
      <c r="AO626" s="2"/>
      <c r="AS626" s="2"/>
      <c r="AU626" s="2"/>
      <c r="AW626" s="2"/>
      <c r="AY626" s="2"/>
    </row>
    <row r="627" spans="35:51" x14ac:dyDescent="0.25">
      <c r="AI627" s="2"/>
      <c r="AK627" s="2"/>
      <c r="AL627" s="93">
        <v>42261</v>
      </c>
      <c r="AM627" s="91" t="s">
        <v>491</v>
      </c>
      <c r="AN627" s="92" t="s">
        <v>500</v>
      </c>
      <c r="AO627" s="2"/>
      <c r="AS627" s="2"/>
      <c r="AU627" s="2"/>
      <c r="AW627" s="2"/>
      <c r="AY627" s="2"/>
    </row>
    <row r="628" spans="35:51" x14ac:dyDescent="0.25">
      <c r="AI628" s="2"/>
      <c r="AK628" s="2"/>
      <c r="AL628" s="90">
        <v>42262</v>
      </c>
      <c r="AM628" s="91" t="s">
        <v>491</v>
      </c>
      <c r="AN628" s="92" t="s">
        <v>500</v>
      </c>
      <c r="AO628" s="2"/>
      <c r="AS628" s="2"/>
      <c r="AU628" s="2"/>
      <c r="AW628" s="2"/>
      <c r="AY628" s="2"/>
    </row>
    <row r="629" spans="35:51" x14ac:dyDescent="0.25">
      <c r="AI629" s="2"/>
      <c r="AK629" s="2"/>
      <c r="AL629" s="93">
        <v>42263</v>
      </c>
      <c r="AM629" s="91" t="s">
        <v>491</v>
      </c>
      <c r="AN629" s="92" t="s">
        <v>500</v>
      </c>
      <c r="AO629" s="2"/>
      <c r="AS629" s="2"/>
      <c r="AU629" s="2"/>
      <c r="AW629" s="2"/>
      <c r="AY629" s="2"/>
    </row>
    <row r="630" spans="35:51" x14ac:dyDescent="0.25">
      <c r="AI630" s="2"/>
      <c r="AK630" s="2"/>
      <c r="AL630" s="90">
        <v>42264</v>
      </c>
      <c r="AM630" s="91" t="s">
        <v>491</v>
      </c>
      <c r="AN630" s="92" t="s">
        <v>500</v>
      </c>
      <c r="AO630" s="2"/>
      <c r="AS630" s="2"/>
      <c r="AU630" s="2"/>
      <c r="AW630" s="2"/>
      <c r="AY630" s="2"/>
    </row>
    <row r="631" spans="35:51" x14ac:dyDescent="0.25">
      <c r="AI631" s="2"/>
      <c r="AK631" s="2"/>
      <c r="AL631" s="93">
        <v>42265</v>
      </c>
      <c r="AM631" s="91" t="s">
        <v>491</v>
      </c>
      <c r="AN631" s="92" t="s">
        <v>500</v>
      </c>
      <c r="AO631" s="2"/>
      <c r="AS631" s="2"/>
      <c r="AU631" s="2"/>
      <c r="AW631" s="2"/>
      <c r="AY631" s="2"/>
    </row>
    <row r="632" spans="35:51" x14ac:dyDescent="0.25">
      <c r="AI632" s="2"/>
      <c r="AK632" s="2"/>
      <c r="AL632" s="90">
        <v>42266</v>
      </c>
      <c r="AM632" s="91" t="s">
        <v>491</v>
      </c>
      <c r="AN632" s="92" t="s">
        <v>500</v>
      </c>
      <c r="AO632" s="2"/>
      <c r="AS632" s="2"/>
      <c r="AU632" s="2"/>
      <c r="AW632" s="2"/>
      <c r="AY632" s="2"/>
    </row>
    <row r="633" spans="35:51" x14ac:dyDescent="0.25">
      <c r="AI633" s="2"/>
      <c r="AK633" s="2"/>
      <c r="AL633" s="93">
        <v>42267</v>
      </c>
      <c r="AM633" s="91" t="s">
        <v>491</v>
      </c>
      <c r="AN633" s="92" t="s">
        <v>500</v>
      </c>
      <c r="AO633" s="2"/>
      <c r="AS633" s="2"/>
      <c r="AU633" s="2"/>
      <c r="AW633" s="2"/>
      <c r="AY633" s="2"/>
    </row>
    <row r="634" spans="35:51" x14ac:dyDescent="0.25">
      <c r="AI634" s="2"/>
      <c r="AK634" s="2"/>
      <c r="AL634" s="90">
        <v>42268</v>
      </c>
      <c r="AM634" s="91" t="s">
        <v>491</v>
      </c>
      <c r="AN634" s="92" t="s">
        <v>500</v>
      </c>
      <c r="AO634" s="2"/>
      <c r="AS634" s="2"/>
      <c r="AU634" s="2"/>
      <c r="AW634" s="2"/>
      <c r="AY634" s="2"/>
    </row>
    <row r="635" spans="35:51" x14ac:dyDescent="0.25">
      <c r="AI635" s="2"/>
      <c r="AK635" s="2"/>
      <c r="AL635" s="93">
        <v>42269</v>
      </c>
      <c r="AM635" s="91" t="s">
        <v>491</v>
      </c>
      <c r="AN635" s="92" t="s">
        <v>500</v>
      </c>
      <c r="AO635" s="2"/>
      <c r="AS635" s="2"/>
      <c r="AU635" s="2"/>
      <c r="AW635" s="2"/>
      <c r="AY635" s="2"/>
    </row>
    <row r="636" spans="35:51" x14ac:dyDescent="0.25">
      <c r="AI636" s="2"/>
      <c r="AK636" s="2"/>
      <c r="AL636" s="90">
        <v>42270</v>
      </c>
      <c r="AM636" s="91" t="s">
        <v>491</v>
      </c>
      <c r="AN636" s="92" t="s">
        <v>500</v>
      </c>
      <c r="AO636" s="2"/>
      <c r="AS636" s="2"/>
      <c r="AU636" s="2"/>
      <c r="AW636" s="2"/>
      <c r="AY636" s="2"/>
    </row>
    <row r="637" spans="35:51" x14ac:dyDescent="0.25">
      <c r="AI637" s="2"/>
      <c r="AK637" s="2"/>
      <c r="AL637" s="93">
        <v>42271</v>
      </c>
      <c r="AM637" s="91" t="s">
        <v>491</v>
      </c>
      <c r="AN637" s="92" t="s">
        <v>500</v>
      </c>
      <c r="AO637" s="2"/>
      <c r="AS637" s="2"/>
      <c r="AU637" s="2"/>
      <c r="AW637" s="2"/>
      <c r="AY637" s="2"/>
    </row>
    <row r="638" spans="35:51" x14ac:dyDescent="0.25">
      <c r="AI638" s="2"/>
      <c r="AK638" s="2"/>
      <c r="AL638" s="90">
        <v>42272</v>
      </c>
      <c r="AM638" s="91" t="s">
        <v>491</v>
      </c>
      <c r="AN638" s="92" t="s">
        <v>500</v>
      </c>
      <c r="AO638" s="2"/>
      <c r="AS638" s="2"/>
      <c r="AU638" s="2"/>
      <c r="AW638" s="2"/>
      <c r="AY638" s="2"/>
    </row>
    <row r="639" spans="35:51" x14ac:dyDescent="0.25">
      <c r="AI639" s="2"/>
      <c r="AK639" s="2"/>
      <c r="AL639" s="93">
        <v>42273</v>
      </c>
      <c r="AM639" s="91" t="s">
        <v>491</v>
      </c>
      <c r="AN639" s="92" t="s">
        <v>500</v>
      </c>
      <c r="AO639" s="2"/>
      <c r="AS639" s="2"/>
      <c r="AU639" s="2"/>
      <c r="AW639" s="2"/>
      <c r="AY639" s="2"/>
    </row>
    <row r="640" spans="35:51" x14ac:dyDescent="0.25">
      <c r="AI640" s="2"/>
      <c r="AK640" s="2"/>
      <c r="AL640" s="90">
        <v>42274</v>
      </c>
      <c r="AM640" s="91" t="s">
        <v>491</v>
      </c>
      <c r="AN640" s="92" t="s">
        <v>500</v>
      </c>
      <c r="AO640" s="2"/>
      <c r="AS640" s="2"/>
      <c r="AU640" s="2"/>
      <c r="AW640" s="2"/>
      <c r="AY640" s="2"/>
    </row>
    <row r="641" spans="35:51" x14ac:dyDescent="0.25">
      <c r="AI641" s="2"/>
      <c r="AK641" s="2"/>
      <c r="AL641" s="93">
        <v>42275</v>
      </c>
      <c r="AM641" s="91" t="s">
        <v>491</v>
      </c>
      <c r="AN641" s="92" t="s">
        <v>500</v>
      </c>
      <c r="AO641" s="2"/>
      <c r="AS641" s="2"/>
      <c r="AU641" s="2"/>
      <c r="AW641" s="2"/>
      <c r="AY641" s="2"/>
    </row>
    <row r="642" spans="35:51" x14ac:dyDescent="0.25">
      <c r="AI642" s="2"/>
      <c r="AK642" s="2"/>
      <c r="AL642" s="90">
        <v>42276</v>
      </c>
      <c r="AM642" s="91" t="s">
        <v>491</v>
      </c>
      <c r="AN642" s="92" t="s">
        <v>500</v>
      </c>
      <c r="AO642" s="2"/>
      <c r="AS642" s="2"/>
      <c r="AU642" s="2"/>
      <c r="AW642" s="2"/>
      <c r="AY642" s="2"/>
    </row>
    <row r="643" spans="35:51" x14ac:dyDescent="0.25">
      <c r="AI643" s="2"/>
      <c r="AK643" s="2"/>
      <c r="AL643" s="93">
        <v>42277</v>
      </c>
      <c r="AM643" s="91" t="s">
        <v>491</v>
      </c>
      <c r="AN643" s="92" t="s">
        <v>500</v>
      </c>
      <c r="AO643" s="2"/>
      <c r="AS643" s="2"/>
      <c r="AU643" s="2"/>
      <c r="AW643" s="2"/>
      <c r="AY643" s="2"/>
    </row>
    <row r="644" spans="35:51" x14ac:dyDescent="0.25">
      <c r="AI644" s="2"/>
      <c r="AK644" s="2"/>
      <c r="AL644" s="90">
        <v>42278</v>
      </c>
      <c r="AM644" s="91" t="s">
        <v>491</v>
      </c>
      <c r="AN644" s="92" t="s">
        <v>501</v>
      </c>
      <c r="AO644" s="2"/>
      <c r="AS644" s="2"/>
      <c r="AU644" s="2"/>
      <c r="AW644" s="2"/>
      <c r="AY644" s="2"/>
    </row>
    <row r="645" spans="35:51" x14ac:dyDescent="0.25">
      <c r="AI645" s="2"/>
      <c r="AK645" s="2"/>
      <c r="AL645" s="93">
        <v>42279</v>
      </c>
      <c r="AM645" s="91" t="s">
        <v>491</v>
      </c>
      <c r="AN645" s="92" t="s">
        <v>501</v>
      </c>
      <c r="AO645" s="2"/>
      <c r="AS645" s="2"/>
      <c r="AU645" s="2"/>
      <c r="AW645" s="2"/>
      <c r="AY645" s="2"/>
    </row>
    <row r="646" spans="35:51" x14ac:dyDescent="0.25">
      <c r="AI646" s="2"/>
      <c r="AK646" s="2"/>
      <c r="AL646" s="90">
        <v>42280</v>
      </c>
      <c r="AM646" s="91" t="s">
        <v>491</v>
      </c>
      <c r="AN646" s="92" t="s">
        <v>501</v>
      </c>
      <c r="AO646" s="2"/>
      <c r="AS646" s="2"/>
      <c r="AU646" s="2"/>
      <c r="AW646" s="2"/>
      <c r="AY646" s="2"/>
    </row>
    <row r="647" spans="35:51" x14ac:dyDescent="0.25">
      <c r="AI647" s="2"/>
      <c r="AK647" s="2"/>
      <c r="AL647" s="93">
        <v>42281</v>
      </c>
      <c r="AM647" s="91" t="s">
        <v>491</v>
      </c>
      <c r="AN647" s="92" t="s">
        <v>501</v>
      </c>
      <c r="AO647" s="2"/>
      <c r="AS647" s="2"/>
      <c r="AU647" s="2"/>
      <c r="AW647" s="2"/>
      <c r="AY647" s="2"/>
    </row>
    <row r="648" spans="35:51" x14ac:dyDescent="0.25">
      <c r="AI648" s="2"/>
      <c r="AK648" s="2"/>
      <c r="AL648" s="90">
        <v>42282</v>
      </c>
      <c r="AM648" s="91" t="s">
        <v>491</v>
      </c>
      <c r="AN648" s="92" t="s">
        <v>501</v>
      </c>
      <c r="AO648" s="2"/>
      <c r="AS648" s="2"/>
      <c r="AU648" s="2"/>
      <c r="AW648" s="2"/>
      <c r="AY648" s="2"/>
    </row>
    <row r="649" spans="35:51" x14ac:dyDescent="0.25">
      <c r="AI649" s="2"/>
      <c r="AK649" s="2"/>
      <c r="AL649" s="93">
        <v>42283</v>
      </c>
      <c r="AM649" s="91" t="s">
        <v>491</v>
      </c>
      <c r="AN649" s="92" t="s">
        <v>501</v>
      </c>
      <c r="AO649" s="2"/>
      <c r="AS649" s="2"/>
      <c r="AU649" s="2"/>
      <c r="AW649" s="2"/>
      <c r="AY649" s="2"/>
    </row>
    <row r="650" spans="35:51" x14ac:dyDescent="0.25">
      <c r="AI650" s="2"/>
      <c r="AK650" s="2"/>
      <c r="AL650" s="90">
        <v>42284</v>
      </c>
      <c r="AM650" s="91" t="s">
        <v>491</v>
      </c>
      <c r="AN650" s="92" t="s">
        <v>501</v>
      </c>
      <c r="AO650" s="2"/>
      <c r="AS650" s="2"/>
      <c r="AU650" s="2"/>
      <c r="AW650" s="2"/>
      <c r="AY650" s="2"/>
    </row>
    <row r="651" spans="35:51" x14ac:dyDescent="0.25">
      <c r="AI651" s="2"/>
      <c r="AK651" s="2"/>
      <c r="AL651" s="93">
        <v>42285</v>
      </c>
      <c r="AM651" s="91" t="s">
        <v>491</v>
      </c>
      <c r="AN651" s="92" t="s">
        <v>501</v>
      </c>
      <c r="AO651" s="2"/>
      <c r="AS651" s="2"/>
      <c r="AU651" s="2"/>
      <c r="AW651" s="2"/>
      <c r="AY651" s="2"/>
    </row>
    <row r="652" spans="35:51" x14ac:dyDescent="0.25">
      <c r="AI652" s="2"/>
      <c r="AK652" s="2"/>
      <c r="AL652" s="90">
        <v>42286</v>
      </c>
      <c r="AM652" s="91" t="s">
        <v>491</v>
      </c>
      <c r="AN652" s="92" t="s">
        <v>501</v>
      </c>
      <c r="AO652" s="2"/>
      <c r="AS652" s="2"/>
      <c r="AU652" s="2"/>
      <c r="AW652" s="2"/>
      <c r="AY652" s="2"/>
    </row>
    <row r="653" spans="35:51" x14ac:dyDescent="0.25">
      <c r="AI653" s="2"/>
      <c r="AK653" s="2"/>
      <c r="AL653" s="93">
        <v>42287</v>
      </c>
      <c r="AM653" s="91" t="s">
        <v>491</v>
      </c>
      <c r="AN653" s="92" t="s">
        <v>501</v>
      </c>
      <c r="AO653" s="2"/>
      <c r="AS653" s="2"/>
      <c r="AU653" s="2"/>
      <c r="AW653" s="2"/>
      <c r="AY653" s="2"/>
    </row>
    <row r="654" spans="35:51" x14ac:dyDescent="0.25">
      <c r="AI654" s="2"/>
      <c r="AK654" s="2"/>
      <c r="AL654" s="90">
        <v>42288</v>
      </c>
      <c r="AM654" s="91" t="s">
        <v>491</v>
      </c>
      <c r="AN654" s="92" t="s">
        <v>501</v>
      </c>
      <c r="AO654" s="2"/>
      <c r="AS654" s="2"/>
      <c r="AU654" s="2"/>
      <c r="AW654" s="2"/>
      <c r="AY654" s="2"/>
    </row>
    <row r="655" spans="35:51" x14ac:dyDescent="0.25">
      <c r="AI655" s="2"/>
      <c r="AK655" s="2"/>
      <c r="AL655" s="93">
        <v>42289</v>
      </c>
      <c r="AM655" s="91" t="s">
        <v>491</v>
      </c>
      <c r="AN655" s="92" t="s">
        <v>501</v>
      </c>
      <c r="AO655" s="2"/>
      <c r="AS655" s="2"/>
      <c r="AU655" s="2"/>
      <c r="AW655" s="2"/>
      <c r="AY655" s="2"/>
    </row>
    <row r="656" spans="35:51" x14ac:dyDescent="0.25">
      <c r="AI656" s="2"/>
      <c r="AK656" s="2"/>
      <c r="AL656" s="90">
        <v>42290</v>
      </c>
      <c r="AM656" s="91" t="s">
        <v>491</v>
      </c>
      <c r="AN656" s="92" t="s">
        <v>501</v>
      </c>
      <c r="AO656" s="2"/>
      <c r="AS656" s="2"/>
      <c r="AU656" s="2"/>
      <c r="AW656" s="2"/>
      <c r="AY656" s="2"/>
    </row>
    <row r="657" spans="35:51" x14ac:dyDescent="0.25">
      <c r="AI657" s="2"/>
      <c r="AK657" s="2"/>
      <c r="AL657" s="93">
        <v>42291</v>
      </c>
      <c r="AM657" s="91" t="s">
        <v>491</v>
      </c>
      <c r="AN657" s="92" t="s">
        <v>501</v>
      </c>
      <c r="AO657" s="2"/>
      <c r="AS657" s="2"/>
      <c r="AU657" s="2"/>
      <c r="AW657" s="2"/>
      <c r="AY657" s="2"/>
    </row>
    <row r="658" spans="35:51" x14ac:dyDescent="0.25">
      <c r="AI658" s="2"/>
      <c r="AK658" s="2"/>
      <c r="AL658" s="90">
        <v>42292</v>
      </c>
      <c r="AM658" s="91" t="s">
        <v>491</v>
      </c>
      <c r="AN658" s="92" t="s">
        <v>501</v>
      </c>
      <c r="AO658" s="2"/>
      <c r="AS658" s="2"/>
      <c r="AU658" s="2"/>
      <c r="AW658" s="2"/>
      <c r="AY658" s="2"/>
    </row>
    <row r="659" spans="35:51" x14ac:dyDescent="0.25">
      <c r="AI659" s="2"/>
      <c r="AK659" s="2"/>
      <c r="AL659" s="93">
        <v>42293</v>
      </c>
      <c r="AM659" s="91" t="s">
        <v>491</v>
      </c>
      <c r="AN659" s="92" t="s">
        <v>501</v>
      </c>
      <c r="AO659" s="2"/>
      <c r="AS659" s="2"/>
      <c r="AU659" s="2"/>
      <c r="AW659" s="2"/>
      <c r="AY659" s="2"/>
    </row>
    <row r="660" spans="35:51" x14ac:dyDescent="0.25">
      <c r="AI660" s="2"/>
      <c r="AK660" s="2"/>
      <c r="AL660" s="90">
        <v>42294</v>
      </c>
      <c r="AM660" s="91" t="s">
        <v>491</v>
      </c>
      <c r="AN660" s="92" t="s">
        <v>501</v>
      </c>
      <c r="AO660" s="2"/>
      <c r="AS660" s="2"/>
      <c r="AU660" s="2"/>
      <c r="AW660" s="2"/>
      <c r="AY660" s="2"/>
    </row>
    <row r="661" spans="35:51" x14ac:dyDescent="0.25">
      <c r="AI661" s="2"/>
      <c r="AK661" s="2"/>
      <c r="AL661" s="93">
        <v>42295</v>
      </c>
      <c r="AM661" s="91" t="s">
        <v>491</v>
      </c>
      <c r="AN661" s="92" t="s">
        <v>501</v>
      </c>
      <c r="AO661" s="2"/>
      <c r="AS661" s="2"/>
      <c r="AU661" s="2"/>
      <c r="AW661" s="2"/>
      <c r="AY661" s="2"/>
    </row>
    <row r="662" spans="35:51" x14ac:dyDescent="0.25">
      <c r="AI662" s="2"/>
      <c r="AK662" s="2"/>
      <c r="AL662" s="90">
        <v>42296</v>
      </c>
      <c r="AM662" s="91" t="s">
        <v>491</v>
      </c>
      <c r="AN662" s="92" t="s">
        <v>501</v>
      </c>
      <c r="AO662" s="2"/>
      <c r="AS662" s="2"/>
      <c r="AU662" s="2"/>
      <c r="AW662" s="2"/>
      <c r="AY662" s="2"/>
    </row>
    <row r="663" spans="35:51" x14ac:dyDescent="0.25">
      <c r="AI663" s="2"/>
      <c r="AK663" s="2"/>
      <c r="AL663" s="93">
        <v>42297</v>
      </c>
      <c r="AM663" s="91" t="s">
        <v>491</v>
      </c>
      <c r="AN663" s="92" t="s">
        <v>501</v>
      </c>
      <c r="AO663" s="2"/>
      <c r="AS663" s="2"/>
      <c r="AU663" s="2"/>
      <c r="AW663" s="2"/>
      <c r="AY663" s="2"/>
    </row>
    <row r="664" spans="35:51" x14ac:dyDescent="0.25">
      <c r="AI664" s="2"/>
      <c r="AK664" s="2"/>
      <c r="AL664" s="90">
        <v>42298</v>
      </c>
      <c r="AM664" s="91" t="s">
        <v>491</v>
      </c>
      <c r="AN664" s="92" t="s">
        <v>501</v>
      </c>
      <c r="AO664" s="2"/>
      <c r="AS664" s="2"/>
      <c r="AU664" s="2"/>
      <c r="AW664" s="2"/>
      <c r="AY664" s="2"/>
    </row>
    <row r="665" spans="35:51" x14ac:dyDescent="0.25">
      <c r="AI665" s="2"/>
      <c r="AK665" s="2"/>
      <c r="AL665" s="93">
        <v>42299</v>
      </c>
      <c r="AM665" s="91" t="s">
        <v>491</v>
      </c>
      <c r="AN665" s="92" t="s">
        <v>501</v>
      </c>
      <c r="AO665" s="2"/>
      <c r="AS665" s="2"/>
      <c r="AU665" s="2"/>
      <c r="AW665" s="2"/>
      <c r="AY665" s="2"/>
    </row>
    <row r="666" spans="35:51" x14ac:dyDescent="0.25">
      <c r="AI666" s="2"/>
      <c r="AK666" s="2"/>
      <c r="AL666" s="90">
        <v>42300</v>
      </c>
      <c r="AM666" s="91" t="s">
        <v>491</v>
      </c>
      <c r="AN666" s="92" t="s">
        <v>501</v>
      </c>
      <c r="AO666" s="2"/>
      <c r="AS666" s="2"/>
      <c r="AU666" s="2"/>
      <c r="AW666" s="2"/>
      <c r="AY666" s="2"/>
    </row>
    <row r="667" spans="35:51" x14ac:dyDescent="0.25">
      <c r="AI667" s="2"/>
      <c r="AK667" s="2"/>
      <c r="AL667" s="93">
        <v>42301</v>
      </c>
      <c r="AM667" s="91" t="s">
        <v>491</v>
      </c>
      <c r="AN667" s="92" t="s">
        <v>501</v>
      </c>
      <c r="AO667" s="2"/>
      <c r="AS667" s="2"/>
      <c r="AU667" s="2"/>
      <c r="AW667" s="2"/>
      <c r="AY667" s="2"/>
    </row>
    <row r="668" spans="35:51" x14ac:dyDescent="0.25">
      <c r="AI668" s="2"/>
      <c r="AK668" s="2"/>
      <c r="AL668" s="90">
        <v>42302</v>
      </c>
      <c r="AM668" s="91" t="s">
        <v>491</v>
      </c>
      <c r="AN668" s="92" t="s">
        <v>501</v>
      </c>
      <c r="AO668" s="2"/>
      <c r="AS668" s="2"/>
      <c r="AU668" s="2"/>
      <c r="AW668" s="2"/>
      <c r="AY668" s="2"/>
    </row>
    <row r="669" spans="35:51" x14ac:dyDescent="0.25">
      <c r="AI669" s="2"/>
      <c r="AK669" s="2"/>
      <c r="AL669" s="93">
        <v>42303</v>
      </c>
      <c r="AM669" s="91" t="s">
        <v>491</v>
      </c>
      <c r="AN669" s="92" t="s">
        <v>501</v>
      </c>
      <c r="AO669" s="2"/>
      <c r="AS669" s="2"/>
      <c r="AU669" s="2"/>
      <c r="AW669" s="2"/>
      <c r="AY669" s="2"/>
    </row>
    <row r="670" spans="35:51" x14ac:dyDescent="0.25">
      <c r="AI670" s="2"/>
      <c r="AK670" s="2"/>
      <c r="AL670" s="90">
        <v>42304</v>
      </c>
      <c r="AM670" s="91" t="s">
        <v>491</v>
      </c>
      <c r="AN670" s="92" t="s">
        <v>501</v>
      </c>
      <c r="AO670" s="2"/>
      <c r="AS670" s="2"/>
      <c r="AU670" s="2"/>
      <c r="AW670" s="2"/>
      <c r="AY670" s="2"/>
    </row>
    <row r="671" spans="35:51" x14ac:dyDescent="0.25">
      <c r="AI671" s="2"/>
      <c r="AK671" s="2"/>
      <c r="AL671" s="93">
        <v>42305</v>
      </c>
      <c r="AM671" s="91" t="s">
        <v>491</v>
      </c>
      <c r="AN671" s="92" t="s">
        <v>501</v>
      </c>
      <c r="AO671" s="2"/>
      <c r="AS671" s="2"/>
      <c r="AU671" s="2"/>
      <c r="AW671" s="2"/>
      <c r="AY671" s="2"/>
    </row>
    <row r="672" spans="35:51" x14ac:dyDescent="0.25">
      <c r="AI672" s="2"/>
      <c r="AK672" s="2"/>
      <c r="AL672" s="90">
        <v>42306</v>
      </c>
      <c r="AM672" s="91" t="s">
        <v>491</v>
      </c>
      <c r="AN672" s="92" t="s">
        <v>501</v>
      </c>
      <c r="AO672" s="2"/>
      <c r="AS672" s="2"/>
      <c r="AU672" s="2"/>
      <c r="AW672" s="2"/>
      <c r="AY672" s="2"/>
    </row>
    <row r="673" spans="35:51" x14ac:dyDescent="0.25">
      <c r="AI673" s="2"/>
      <c r="AK673" s="2"/>
      <c r="AL673" s="93">
        <v>42307</v>
      </c>
      <c r="AM673" s="91" t="s">
        <v>491</v>
      </c>
      <c r="AN673" s="92" t="s">
        <v>501</v>
      </c>
      <c r="AO673" s="2"/>
      <c r="AS673" s="2"/>
      <c r="AU673" s="2"/>
      <c r="AW673" s="2"/>
      <c r="AY673" s="2"/>
    </row>
    <row r="674" spans="35:51" x14ac:dyDescent="0.25">
      <c r="AI674" s="2"/>
      <c r="AK674" s="2"/>
      <c r="AL674" s="90">
        <v>42308</v>
      </c>
      <c r="AM674" s="91" t="s">
        <v>491</v>
      </c>
      <c r="AN674" s="92" t="s">
        <v>501</v>
      </c>
      <c r="AO674" s="2"/>
      <c r="AS674" s="2"/>
      <c r="AU674" s="2"/>
      <c r="AW674" s="2"/>
      <c r="AY674" s="2"/>
    </row>
    <row r="675" spans="35:51" x14ac:dyDescent="0.25">
      <c r="AI675" s="2"/>
      <c r="AK675" s="2"/>
      <c r="AL675" s="93">
        <v>42309</v>
      </c>
      <c r="AM675" s="91" t="s">
        <v>491</v>
      </c>
      <c r="AN675" s="92" t="s">
        <v>502</v>
      </c>
      <c r="AO675" s="2"/>
      <c r="AS675" s="2"/>
      <c r="AU675" s="2"/>
      <c r="AW675" s="2"/>
      <c r="AY675" s="2"/>
    </row>
    <row r="676" spans="35:51" x14ac:dyDescent="0.25">
      <c r="AI676" s="2"/>
      <c r="AK676" s="2"/>
      <c r="AL676" s="90">
        <v>42310</v>
      </c>
      <c r="AM676" s="91" t="s">
        <v>491</v>
      </c>
      <c r="AN676" s="92" t="s">
        <v>502</v>
      </c>
      <c r="AO676" s="2"/>
      <c r="AS676" s="2"/>
      <c r="AU676" s="2"/>
      <c r="AW676" s="2"/>
      <c r="AY676" s="2"/>
    </row>
    <row r="677" spans="35:51" x14ac:dyDescent="0.25">
      <c r="AI677" s="2"/>
      <c r="AK677" s="2"/>
      <c r="AL677" s="93">
        <v>42311</v>
      </c>
      <c r="AM677" s="91" t="s">
        <v>491</v>
      </c>
      <c r="AN677" s="92" t="s">
        <v>502</v>
      </c>
      <c r="AO677" s="2"/>
      <c r="AS677" s="2"/>
      <c r="AU677" s="2"/>
      <c r="AW677" s="2"/>
      <c r="AY677" s="2"/>
    </row>
    <row r="678" spans="35:51" x14ac:dyDescent="0.25">
      <c r="AI678" s="2"/>
      <c r="AK678" s="2"/>
      <c r="AL678" s="90">
        <v>42312</v>
      </c>
      <c r="AM678" s="91" t="s">
        <v>491</v>
      </c>
      <c r="AN678" s="92" t="s">
        <v>502</v>
      </c>
      <c r="AO678" s="2"/>
      <c r="AS678" s="2"/>
      <c r="AU678" s="2"/>
      <c r="AW678" s="2"/>
      <c r="AY678" s="2"/>
    </row>
    <row r="679" spans="35:51" x14ac:dyDescent="0.25">
      <c r="AI679" s="2"/>
      <c r="AK679" s="2"/>
      <c r="AL679" s="93">
        <v>42313</v>
      </c>
      <c r="AM679" s="91" t="s">
        <v>491</v>
      </c>
      <c r="AN679" s="92" t="s">
        <v>502</v>
      </c>
      <c r="AO679" s="2"/>
      <c r="AS679" s="2"/>
      <c r="AU679" s="2"/>
      <c r="AW679" s="2"/>
      <c r="AY679" s="2"/>
    </row>
    <row r="680" spans="35:51" x14ac:dyDescent="0.25">
      <c r="AI680" s="2"/>
      <c r="AK680" s="2"/>
      <c r="AL680" s="90">
        <v>42314</v>
      </c>
      <c r="AM680" s="91" t="s">
        <v>491</v>
      </c>
      <c r="AN680" s="92" t="s">
        <v>502</v>
      </c>
      <c r="AO680" s="2"/>
      <c r="AS680" s="2"/>
      <c r="AU680" s="2"/>
      <c r="AW680" s="2"/>
      <c r="AY680" s="2"/>
    </row>
    <row r="681" spans="35:51" x14ac:dyDescent="0.25">
      <c r="AI681" s="2"/>
      <c r="AK681" s="2"/>
      <c r="AL681" s="93">
        <v>42315</v>
      </c>
      <c r="AM681" s="91" t="s">
        <v>491</v>
      </c>
      <c r="AN681" s="92" t="s">
        <v>502</v>
      </c>
      <c r="AO681" s="2"/>
      <c r="AS681" s="2"/>
      <c r="AU681" s="2"/>
      <c r="AW681" s="2"/>
      <c r="AY681" s="2"/>
    </row>
    <row r="682" spans="35:51" x14ac:dyDescent="0.25">
      <c r="AI682" s="2"/>
      <c r="AK682" s="2"/>
      <c r="AL682" s="90">
        <v>42316</v>
      </c>
      <c r="AM682" s="91" t="s">
        <v>491</v>
      </c>
      <c r="AN682" s="92" t="s">
        <v>502</v>
      </c>
      <c r="AO682" s="2"/>
      <c r="AS682" s="2"/>
      <c r="AU682" s="2"/>
      <c r="AW682" s="2"/>
      <c r="AY682" s="2"/>
    </row>
    <row r="683" spans="35:51" x14ac:dyDescent="0.25">
      <c r="AI683" s="2"/>
      <c r="AK683" s="2"/>
      <c r="AL683" s="93">
        <v>42317</v>
      </c>
      <c r="AM683" s="91" t="s">
        <v>491</v>
      </c>
      <c r="AN683" s="92" t="s">
        <v>502</v>
      </c>
      <c r="AO683" s="2"/>
      <c r="AS683" s="2"/>
      <c r="AU683" s="2"/>
      <c r="AW683" s="2"/>
      <c r="AY683" s="2"/>
    </row>
    <row r="684" spans="35:51" x14ac:dyDescent="0.25">
      <c r="AI684" s="2"/>
      <c r="AK684" s="2"/>
      <c r="AL684" s="90">
        <v>42318</v>
      </c>
      <c r="AM684" s="91" t="s">
        <v>491</v>
      </c>
      <c r="AN684" s="92" t="s">
        <v>502</v>
      </c>
      <c r="AO684" s="2"/>
      <c r="AS684" s="2"/>
      <c r="AU684" s="2"/>
      <c r="AW684" s="2"/>
      <c r="AY684" s="2"/>
    </row>
    <row r="685" spans="35:51" x14ac:dyDescent="0.25">
      <c r="AI685" s="2"/>
      <c r="AK685" s="2"/>
      <c r="AL685" s="93">
        <v>42319</v>
      </c>
      <c r="AM685" s="91" t="s">
        <v>491</v>
      </c>
      <c r="AN685" s="92" t="s">
        <v>502</v>
      </c>
      <c r="AO685" s="2"/>
      <c r="AS685" s="2"/>
      <c r="AU685" s="2"/>
      <c r="AW685" s="2"/>
      <c r="AY685" s="2"/>
    </row>
    <row r="686" spans="35:51" x14ac:dyDescent="0.25">
      <c r="AI686" s="2"/>
      <c r="AK686" s="2"/>
      <c r="AL686" s="90">
        <v>42320</v>
      </c>
      <c r="AM686" s="91" t="s">
        <v>491</v>
      </c>
      <c r="AN686" s="92" t="s">
        <v>502</v>
      </c>
      <c r="AO686" s="2"/>
      <c r="AS686" s="2"/>
      <c r="AU686" s="2"/>
      <c r="AW686" s="2"/>
      <c r="AY686" s="2"/>
    </row>
    <row r="687" spans="35:51" x14ac:dyDescent="0.25">
      <c r="AI687" s="2"/>
      <c r="AK687" s="2"/>
      <c r="AL687" s="93">
        <v>42321</v>
      </c>
      <c r="AM687" s="91" t="s">
        <v>491</v>
      </c>
      <c r="AN687" s="92" t="s">
        <v>502</v>
      </c>
      <c r="AO687" s="2"/>
      <c r="AS687" s="2"/>
      <c r="AU687" s="2"/>
      <c r="AW687" s="2"/>
      <c r="AY687" s="2"/>
    </row>
    <row r="688" spans="35:51" x14ac:dyDescent="0.25">
      <c r="AI688" s="2"/>
      <c r="AK688" s="2"/>
      <c r="AL688" s="90">
        <v>42322</v>
      </c>
      <c r="AM688" s="91" t="s">
        <v>491</v>
      </c>
      <c r="AN688" s="92" t="s">
        <v>502</v>
      </c>
      <c r="AO688" s="2"/>
      <c r="AS688" s="2"/>
      <c r="AU688" s="2"/>
      <c r="AW688" s="2"/>
      <c r="AY688" s="2"/>
    </row>
    <row r="689" spans="35:51" x14ac:dyDescent="0.25">
      <c r="AI689" s="2"/>
      <c r="AK689" s="2"/>
      <c r="AL689" s="93">
        <v>42323</v>
      </c>
      <c r="AM689" s="91" t="s">
        <v>491</v>
      </c>
      <c r="AN689" s="92" t="s">
        <v>502</v>
      </c>
      <c r="AO689" s="2"/>
      <c r="AS689" s="2"/>
      <c r="AU689" s="2"/>
      <c r="AW689" s="2"/>
      <c r="AY689" s="2"/>
    </row>
    <row r="690" spans="35:51" x14ac:dyDescent="0.25">
      <c r="AI690" s="2"/>
      <c r="AK690" s="2"/>
      <c r="AL690" s="90">
        <v>42324</v>
      </c>
      <c r="AM690" s="91" t="s">
        <v>491</v>
      </c>
      <c r="AN690" s="92" t="s">
        <v>502</v>
      </c>
      <c r="AO690" s="2"/>
      <c r="AS690" s="2"/>
      <c r="AU690" s="2"/>
      <c r="AW690" s="2"/>
      <c r="AY690" s="2"/>
    </row>
    <row r="691" spans="35:51" x14ac:dyDescent="0.25">
      <c r="AI691" s="2"/>
      <c r="AK691" s="2"/>
      <c r="AL691" s="93">
        <v>42325</v>
      </c>
      <c r="AM691" s="91" t="s">
        <v>491</v>
      </c>
      <c r="AN691" s="92" t="s">
        <v>502</v>
      </c>
      <c r="AO691" s="2"/>
      <c r="AS691" s="2"/>
      <c r="AU691" s="2"/>
      <c r="AW691" s="2"/>
      <c r="AY691" s="2"/>
    </row>
    <row r="692" spans="35:51" x14ac:dyDescent="0.25">
      <c r="AI692" s="2"/>
      <c r="AK692" s="2"/>
      <c r="AL692" s="90">
        <v>42326</v>
      </c>
      <c r="AM692" s="91" t="s">
        <v>491</v>
      </c>
      <c r="AN692" s="92" t="s">
        <v>502</v>
      </c>
      <c r="AO692" s="2"/>
      <c r="AS692" s="2"/>
      <c r="AU692" s="2"/>
      <c r="AW692" s="2"/>
      <c r="AY692" s="2"/>
    </row>
    <row r="693" spans="35:51" x14ac:dyDescent="0.25">
      <c r="AI693" s="2"/>
      <c r="AK693" s="2"/>
      <c r="AL693" s="93">
        <v>42327</v>
      </c>
      <c r="AM693" s="91" t="s">
        <v>491</v>
      </c>
      <c r="AN693" s="92" t="s">
        <v>502</v>
      </c>
      <c r="AO693" s="2"/>
      <c r="AS693" s="2"/>
      <c r="AU693" s="2"/>
      <c r="AW693" s="2"/>
      <c r="AY693" s="2"/>
    </row>
    <row r="694" spans="35:51" x14ac:dyDescent="0.25">
      <c r="AI694" s="2"/>
      <c r="AK694" s="2"/>
      <c r="AL694" s="90">
        <v>42328</v>
      </c>
      <c r="AM694" s="91" t="s">
        <v>491</v>
      </c>
      <c r="AN694" s="92" t="s">
        <v>502</v>
      </c>
      <c r="AO694" s="2"/>
      <c r="AS694" s="2"/>
      <c r="AU694" s="2"/>
      <c r="AW694" s="2"/>
      <c r="AY694" s="2"/>
    </row>
    <row r="695" spans="35:51" x14ac:dyDescent="0.25">
      <c r="AI695" s="2"/>
      <c r="AK695" s="2"/>
      <c r="AL695" s="93">
        <v>42329</v>
      </c>
      <c r="AM695" s="91" t="s">
        <v>491</v>
      </c>
      <c r="AN695" s="92" t="s">
        <v>502</v>
      </c>
      <c r="AO695" s="2"/>
      <c r="AS695" s="2"/>
      <c r="AU695" s="2"/>
      <c r="AW695" s="2"/>
      <c r="AY695" s="2"/>
    </row>
    <row r="696" spans="35:51" x14ac:dyDescent="0.25">
      <c r="AI696" s="2"/>
      <c r="AK696" s="2"/>
      <c r="AL696" s="90">
        <v>42330</v>
      </c>
      <c r="AM696" s="91" t="s">
        <v>491</v>
      </c>
      <c r="AN696" s="92" t="s">
        <v>502</v>
      </c>
      <c r="AO696" s="2"/>
      <c r="AS696" s="2"/>
      <c r="AU696" s="2"/>
      <c r="AW696" s="2"/>
      <c r="AY696" s="2"/>
    </row>
    <row r="697" spans="35:51" x14ac:dyDescent="0.25">
      <c r="AI697" s="2"/>
      <c r="AK697" s="2"/>
      <c r="AL697" s="93">
        <v>42331</v>
      </c>
      <c r="AM697" s="91" t="s">
        <v>491</v>
      </c>
      <c r="AN697" s="92" t="s">
        <v>502</v>
      </c>
      <c r="AO697" s="2"/>
      <c r="AS697" s="2"/>
      <c r="AU697" s="2"/>
      <c r="AW697" s="2"/>
      <c r="AY697" s="2"/>
    </row>
    <row r="698" spans="35:51" x14ac:dyDescent="0.25">
      <c r="AI698" s="2"/>
      <c r="AK698" s="2"/>
      <c r="AL698" s="90">
        <v>42332</v>
      </c>
      <c r="AM698" s="91" t="s">
        <v>491</v>
      </c>
      <c r="AN698" s="92" t="s">
        <v>502</v>
      </c>
      <c r="AO698" s="2"/>
      <c r="AS698" s="2"/>
      <c r="AU698" s="2"/>
      <c r="AW698" s="2"/>
      <c r="AY698" s="2"/>
    </row>
    <row r="699" spans="35:51" x14ac:dyDescent="0.25">
      <c r="AI699" s="2"/>
      <c r="AK699" s="2"/>
      <c r="AL699" s="93">
        <v>42333</v>
      </c>
      <c r="AM699" s="91" t="s">
        <v>491</v>
      </c>
      <c r="AN699" s="92" t="s">
        <v>502</v>
      </c>
      <c r="AO699" s="2"/>
      <c r="AS699" s="2"/>
      <c r="AU699" s="2"/>
      <c r="AW699" s="2"/>
      <c r="AY699" s="2"/>
    </row>
    <row r="700" spans="35:51" x14ac:dyDescent="0.25">
      <c r="AI700" s="2"/>
      <c r="AK700" s="2"/>
      <c r="AL700" s="90">
        <v>42334</v>
      </c>
      <c r="AM700" s="91" t="s">
        <v>491</v>
      </c>
      <c r="AN700" s="92" t="s">
        <v>502</v>
      </c>
      <c r="AO700" s="2"/>
      <c r="AS700" s="2"/>
      <c r="AU700" s="2"/>
      <c r="AW700" s="2"/>
      <c r="AY700" s="2"/>
    </row>
    <row r="701" spans="35:51" x14ac:dyDescent="0.25">
      <c r="AI701" s="2"/>
      <c r="AK701" s="2"/>
      <c r="AL701" s="93">
        <v>42335</v>
      </c>
      <c r="AM701" s="91" t="s">
        <v>491</v>
      </c>
      <c r="AN701" s="92" t="s">
        <v>502</v>
      </c>
      <c r="AO701" s="2"/>
      <c r="AS701" s="2"/>
      <c r="AU701" s="2"/>
      <c r="AW701" s="2"/>
      <c r="AY701" s="2"/>
    </row>
    <row r="702" spans="35:51" x14ac:dyDescent="0.25">
      <c r="AI702" s="2"/>
      <c r="AK702" s="2"/>
      <c r="AL702" s="90">
        <v>42336</v>
      </c>
      <c r="AM702" s="91" t="s">
        <v>491</v>
      </c>
      <c r="AN702" s="92" t="s">
        <v>502</v>
      </c>
      <c r="AO702" s="2"/>
      <c r="AS702" s="2"/>
      <c r="AU702" s="2"/>
      <c r="AW702" s="2"/>
      <c r="AY702" s="2"/>
    </row>
    <row r="703" spans="35:51" x14ac:dyDescent="0.25">
      <c r="AI703" s="2"/>
      <c r="AK703" s="2"/>
      <c r="AL703" s="93">
        <v>42337</v>
      </c>
      <c r="AM703" s="91" t="s">
        <v>491</v>
      </c>
      <c r="AN703" s="92" t="s">
        <v>502</v>
      </c>
      <c r="AO703" s="2"/>
      <c r="AS703" s="2"/>
      <c r="AU703" s="2"/>
      <c r="AW703" s="2"/>
      <c r="AY703" s="2"/>
    </row>
    <row r="704" spans="35:51" x14ac:dyDescent="0.25">
      <c r="AI704" s="2"/>
      <c r="AK704" s="2"/>
      <c r="AL704" s="90">
        <v>42338</v>
      </c>
      <c r="AM704" s="91" t="s">
        <v>491</v>
      </c>
      <c r="AN704" s="92" t="s">
        <v>502</v>
      </c>
      <c r="AO704" s="2"/>
      <c r="AS704" s="2"/>
      <c r="AU704" s="2"/>
      <c r="AW704" s="2"/>
      <c r="AY704" s="2"/>
    </row>
    <row r="705" spans="35:51" x14ac:dyDescent="0.25">
      <c r="AI705" s="2"/>
      <c r="AK705" s="2"/>
      <c r="AL705" s="93">
        <v>42339</v>
      </c>
      <c r="AM705" s="91" t="s">
        <v>491</v>
      </c>
      <c r="AN705" s="92" t="s">
        <v>503</v>
      </c>
      <c r="AO705" s="2"/>
      <c r="AS705" s="2"/>
      <c r="AU705" s="2"/>
      <c r="AW705" s="2"/>
      <c r="AY705" s="2"/>
    </row>
    <row r="706" spans="35:51" x14ac:dyDescent="0.25">
      <c r="AI706" s="2"/>
      <c r="AK706" s="2"/>
      <c r="AL706" s="90">
        <v>42340</v>
      </c>
      <c r="AM706" s="91" t="s">
        <v>491</v>
      </c>
      <c r="AN706" s="92" t="s">
        <v>503</v>
      </c>
      <c r="AO706" s="2"/>
      <c r="AS706" s="2"/>
      <c r="AU706" s="2"/>
      <c r="AW706" s="2"/>
      <c r="AY706" s="2"/>
    </row>
    <row r="707" spans="35:51" x14ac:dyDescent="0.25">
      <c r="AI707" s="2"/>
      <c r="AK707" s="2"/>
      <c r="AL707" s="93">
        <v>42341</v>
      </c>
      <c r="AM707" s="91" t="s">
        <v>491</v>
      </c>
      <c r="AN707" s="92" t="s">
        <v>503</v>
      </c>
      <c r="AO707" s="2"/>
      <c r="AS707" s="2"/>
      <c r="AU707" s="2"/>
      <c r="AW707" s="2"/>
      <c r="AY707" s="2"/>
    </row>
    <row r="708" spans="35:51" x14ac:dyDescent="0.25">
      <c r="AI708" s="2"/>
      <c r="AK708" s="2"/>
      <c r="AL708" s="90">
        <v>42342</v>
      </c>
      <c r="AM708" s="91" t="s">
        <v>491</v>
      </c>
      <c r="AN708" s="92" t="s">
        <v>503</v>
      </c>
      <c r="AO708" s="2"/>
      <c r="AS708" s="2"/>
      <c r="AU708" s="2"/>
      <c r="AW708" s="2"/>
      <c r="AY708" s="2"/>
    </row>
    <row r="709" spans="35:51" x14ac:dyDescent="0.25">
      <c r="AI709" s="2"/>
      <c r="AK709" s="2"/>
      <c r="AL709" s="93">
        <v>42343</v>
      </c>
      <c r="AM709" s="91" t="s">
        <v>491</v>
      </c>
      <c r="AN709" s="92" t="s">
        <v>503</v>
      </c>
      <c r="AO709" s="2"/>
      <c r="AS709" s="2"/>
      <c r="AU709" s="2"/>
      <c r="AW709" s="2"/>
      <c r="AY709" s="2"/>
    </row>
    <row r="710" spans="35:51" x14ac:dyDescent="0.25">
      <c r="AI710" s="2"/>
      <c r="AK710" s="2"/>
      <c r="AL710" s="90">
        <v>42344</v>
      </c>
      <c r="AM710" s="91" t="s">
        <v>491</v>
      </c>
      <c r="AN710" s="92" t="s">
        <v>503</v>
      </c>
      <c r="AO710" s="2"/>
      <c r="AS710" s="2"/>
      <c r="AU710" s="2"/>
      <c r="AW710" s="2"/>
      <c r="AY710" s="2"/>
    </row>
    <row r="711" spans="35:51" x14ac:dyDescent="0.25">
      <c r="AI711" s="2"/>
      <c r="AK711" s="2"/>
      <c r="AL711" s="93">
        <v>42345</v>
      </c>
      <c r="AM711" s="91" t="s">
        <v>491</v>
      </c>
      <c r="AN711" s="92" t="s">
        <v>503</v>
      </c>
      <c r="AO711" s="2"/>
      <c r="AS711" s="2"/>
      <c r="AU711" s="2"/>
      <c r="AW711" s="2"/>
      <c r="AY711" s="2"/>
    </row>
    <row r="712" spans="35:51" x14ac:dyDescent="0.25">
      <c r="AI712" s="2"/>
      <c r="AK712" s="2"/>
      <c r="AL712" s="90">
        <v>42346</v>
      </c>
      <c r="AM712" s="91" t="s">
        <v>491</v>
      </c>
      <c r="AN712" s="92" t="s">
        <v>503</v>
      </c>
      <c r="AO712" s="2"/>
      <c r="AS712" s="2"/>
      <c r="AU712" s="2"/>
      <c r="AW712" s="2"/>
      <c r="AY712" s="2"/>
    </row>
    <row r="713" spans="35:51" x14ac:dyDescent="0.25">
      <c r="AI713" s="2"/>
      <c r="AK713" s="2"/>
      <c r="AL713" s="93">
        <v>42347</v>
      </c>
      <c r="AM713" s="91" t="s">
        <v>491</v>
      </c>
      <c r="AN713" s="92" t="s">
        <v>503</v>
      </c>
      <c r="AO713" s="2"/>
      <c r="AS713" s="2"/>
      <c r="AU713" s="2"/>
      <c r="AW713" s="2"/>
      <c r="AY713" s="2"/>
    </row>
    <row r="714" spans="35:51" x14ac:dyDescent="0.25">
      <c r="AI714" s="2"/>
      <c r="AK714" s="2"/>
      <c r="AL714" s="90">
        <v>42348</v>
      </c>
      <c r="AM714" s="91" t="s">
        <v>491</v>
      </c>
      <c r="AN714" s="92" t="s">
        <v>503</v>
      </c>
      <c r="AO714" s="2"/>
      <c r="AS714" s="2"/>
      <c r="AU714" s="2"/>
      <c r="AW714" s="2"/>
      <c r="AY714" s="2"/>
    </row>
    <row r="715" spans="35:51" x14ac:dyDescent="0.25">
      <c r="AI715" s="2"/>
      <c r="AK715" s="2"/>
      <c r="AL715" s="93">
        <v>42349</v>
      </c>
      <c r="AM715" s="91" t="s">
        <v>491</v>
      </c>
      <c r="AN715" s="92" t="s">
        <v>503</v>
      </c>
      <c r="AO715" s="2"/>
      <c r="AS715" s="2"/>
      <c r="AU715" s="2"/>
      <c r="AW715" s="2"/>
      <c r="AY715" s="2"/>
    </row>
    <row r="716" spans="35:51" x14ac:dyDescent="0.25">
      <c r="AI716" s="2"/>
      <c r="AK716" s="2"/>
      <c r="AL716" s="90">
        <v>42350</v>
      </c>
      <c r="AM716" s="91" t="s">
        <v>491</v>
      </c>
      <c r="AN716" s="92" t="s">
        <v>503</v>
      </c>
      <c r="AO716" s="2"/>
      <c r="AS716" s="2"/>
      <c r="AU716" s="2"/>
      <c r="AW716" s="2"/>
      <c r="AY716" s="2"/>
    </row>
    <row r="717" spans="35:51" x14ac:dyDescent="0.25">
      <c r="AI717" s="2"/>
      <c r="AK717" s="2"/>
      <c r="AL717" s="93">
        <v>42351</v>
      </c>
      <c r="AM717" s="91" t="s">
        <v>491</v>
      </c>
      <c r="AN717" s="92" t="s">
        <v>503</v>
      </c>
      <c r="AO717" s="2"/>
      <c r="AS717" s="2"/>
      <c r="AU717" s="2"/>
      <c r="AW717" s="2"/>
      <c r="AY717" s="2"/>
    </row>
    <row r="718" spans="35:51" x14ac:dyDescent="0.25">
      <c r="AI718" s="2"/>
      <c r="AK718" s="2"/>
      <c r="AL718" s="90">
        <v>42352</v>
      </c>
      <c r="AM718" s="91" t="s">
        <v>491</v>
      </c>
      <c r="AN718" s="92" t="s">
        <v>503</v>
      </c>
      <c r="AO718" s="2"/>
      <c r="AS718" s="2"/>
      <c r="AU718" s="2"/>
      <c r="AW718" s="2"/>
      <c r="AY718" s="2"/>
    </row>
    <row r="719" spans="35:51" x14ac:dyDescent="0.25">
      <c r="AI719" s="2"/>
      <c r="AK719" s="2"/>
      <c r="AL719" s="93">
        <v>42353</v>
      </c>
      <c r="AM719" s="91" t="s">
        <v>491</v>
      </c>
      <c r="AN719" s="92" t="s">
        <v>503</v>
      </c>
      <c r="AO719" s="2"/>
      <c r="AS719" s="2"/>
      <c r="AU719" s="2"/>
      <c r="AW719" s="2"/>
      <c r="AY719" s="2"/>
    </row>
    <row r="720" spans="35:51" x14ac:dyDescent="0.25">
      <c r="AI720" s="2"/>
      <c r="AK720" s="2"/>
      <c r="AL720" s="90">
        <v>42354</v>
      </c>
      <c r="AM720" s="91" t="s">
        <v>491</v>
      </c>
      <c r="AN720" s="92" t="s">
        <v>503</v>
      </c>
      <c r="AO720" s="2"/>
      <c r="AS720" s="2"/>
      <c r="AU720" s="2"/>
      <c r="AW720" s="2"/>
      <c r="AY720" s="2"/>
    </row>
    <row r="721" spans="35:51" x14ac:dyDescent="0.25">
      <c r="AL721" s="93">
        <v>42355</v>
      </c>
      <c r="AM721" s="91" t="s">
        <v>491</v>
      </c>
      <c r="AN721" s="92" t="s">
        <v>503</v>
      </c>
    </row>
    <row r="722" spans="35:51" x14ac:dyDescent="0.25">
      <c r="AL722" s="90">
        <v>42356</v>
      </c>
      <c r="AM722" s="91" t="s">
        <v>491</v>
      </c>
      <c r="AN722" s="92" t="s">
        <v>503</v>
      </c>
    </row>
    <row r="723" spans="35:51" x14ac:dyDescent="0.25">
      <c r="AL723" s="93">
        <v>42357</v>
      </c>
      <c r="AM723" s="91" t="s">
        <v>491</v>
      </c>
      <c r="AN723" s="92" t="s">
        <v>503</v>
      </c>
    </row>
    <row r="724" spans="35:51" x14ac:dyDescent="0.25">
      <c r="AL724" s="90">
        <v>42358</v>
      </c>
      <c r="AM724" s="91" t="s">
        <v>491</v>
      </c>
      <c r="AN724" s="92" t="s">
        <v>503</v>
      </c>
    </row>
    <row r="725" spans="35:51" x14ac:dyDescent="0.25">
      <c r="AI725" s="2"/>
      <c r="AK725" s="2"/>
      <c r="AL725" s="93">
        <v>42359</v>
      </c>
      <c r="AM725" s="91" t="s">
        <v>491</v>
      </c>
      <c r="AN725" s="92" t="s">
        <v>503</v>
      </c>
      <c r="AO725" s="2"/>
      <c r="AS725" s="2"/>
      <c r="AU725" s="2"/>
      <c r="AW725" s="2"/>
      <c r="AY725" s="2"/>
    </row>
    <row r="726" spans="35:51" x14ac:dyDescent="0.25">
      <c r="AI726" s="2"/>
      <c r="AK726" s="2"/>
      <c r="AL726" s="90">
        <v>42360</v>
      </c>
      <c r="AM726" s="91" t="s">
        <v>491</v>
      </c>
      <c r="AN726" s="92" t="s">
        <v>503</v>
      </c>
      <c r="AO726" s="2"/>
      <c r="AS726" s="2"/>
      <c r="AU726" s="2"/>
      <c r="AW726" s="2"/>
      <c r="AY726" s="2"/>
    </row>
    <row r="727" spans="35:51" x14ac:dyDescent="0.25">
      <c r="AI727" s="2"/>
      <c r="AK727" s="2"/>
      <c r="AL727" s="93">
        <v>42361</v>
      </c>
      <c r="AM727" s="91" t="s">
        <v>491</v>
      </c>
      <c r="AN727" s="92" t="s">
        <v>503</v>
      </c>
      <c r="AO727" s="2"/>
      <c r="AS727" s="2"/>
      <c r="AU727" s="2"/>
      <c r="AW727" s="2"/>
      <c r="AY727" s="2"/>
    </row>
    <row r="728" spans="35:51" x14ac:dyDescent="0.25">
      <c r="AI728" s="2"/>
      <c r="AK728" s="2"/>
      <c r="AL728" s="90">
        <v>42362</v>
      </c>
      <c r="AM728" s="91" t="s">
        <v>491</v>
      </c>
      <c r="AN728" s="92" t="s">
        <v>503</v>
      </c>
      <c r="AO728" s="2"/>
      <c r="AS728" s="2"/>
      <c r="AU728" s="2"/>
      <c r="AW728" s="2"/>
      <c r="AY728" s="2"/>
    </row>
    <row r="729" spans="35:51" x14ac:dyDescent="0.25">
      <c r="AI729" s="2"/>
      <c r="AK729" s="2"/>
      <c r="AL729" s="93">
        <v>42363</v>
      </c>
      <c r="AM729" s="91" t="s">
        <v>491</v>
      </c>
      <c r="AN729" s="92" t="s">
        <v>503</v>
      </c>
      <c r="AO729" s="2"/>
      <c r="AS729" s="2"/>
      <c r="AU729" s="2"/>
      <c r="AW729" s="2"/>
      <c r="AY729" s="2"/>
    </row>
    <row r="730" spans="35:51" x14ac:dyDescent="0.25">
      <c r="AI730" s="2"/>
      <c r="AK730" s="2"/>
      <c r="AL730" s="90">
        <v>42364</v>
      </c>
      <c r="AM730" s="91" t="s">
        <v>491</v>
      </c>
      <c r="AN730" s="92" t="s">
        <v>503</v>
      </c>
      <c r="AO730" s="2"/>
      <c r="AS730" s="2"/>
      <c r="AU730" s="2"/>
      <c r="AW730" s="2"/>
      <c r="AY730" s="2"/>
    </row>
    <row r="731" spans="35:51" x14ac:dyDescent="0.25">
      <c r="AI731" s="2"/>
      <c r="AK731" s="2"/>
      <c r="AL731" s="93">
        <v>42365</v>
      </c>
      <c r="AM731" s="91" t="s">
        <v>491</v>
      </c>
      <c r="AN731" s="92" t="s">
        <v>503</v>
      </c>
      <c r="AO731" s="2"/>
      <c r="AS731" s="2"/>
      <c r="AU731" s="2"/>
      <c r="AW731" s="2"/>
      <c r="AY731" s="2"/>
    </row>
    <row r="732" spans="35:51" x14ac:dyDescent="0.25">
      <c r="AI732" s="2"/>
      <c r="AK732" s="2"/>
      <c r="AL732" s="90">
        <v>42366</v>
      </c>
      <c r="AM732" s="91" t="s">
        <v>491</v>
      </c>
      <c r="AN732" s="92" t="s">
        <v>503</v>
      </c>
      <c r="AO732" s="2"/>
      <c r="AS732" s="2"/>
      <c r="AU732" s="2"/>
      <c r="AW732" s="2"/>
      <c r="AY732" s="2"/>
    </row>
    <row r="733" spans="35:51" x14ac:dyDescent="0.25">
      <c r="AI733" s="2"/>
      <c r="AK733" s="2"/>
      <c r="AL733" s="93">
        <v>42367</v>
      </c>
      <c r="AM733" s="91" t="s">
        <v>491</v>
      </c>
      <c r="AN733" s="92" t="s">
        <v>503</v>
      </c>
      <c r="AO733" s="2"/>
      <c r="AS733" s="2"/>
      <c r="AU733" s="2"/>
      <c r="AW733" s="2"/>
      <c r="AY733" s="2"/>
    </row>
    <row r="734" spans="35:51" x14ac:dyDescent="0.25">
      <c r="AI734" s="2"/>
      <c r="AK734" s="2"/>
      <c r="AL734" s="90">
        <v>42368</v>
      </c>
      <c r="AM734" s="91" t="s">
        <v>491</v>
      </c>
      <c r="AN734" s="92" t="s">
        <v>503</v>
      </c>
      <c r="AO734" s="2"/>
      <c r="AS734" s="2"/>
      <c r="AU734" s="2"/>
      <c r="AW734" s="2"/>
      <c r="AY734" s="2"/>
    </row>
    <row r="735" spans="35:51" x14ac:dyDescent="0.25">
      <c r="AI735" s="2"/>
      <c r="AK735" s="2"/>
      <c r="AL735" s="93">
        <v>42369</v>
      </c>
      <c r="AM735" s="91" t="s">
        <v>491</v>
      </c>
      <c r="AN735" s="92" t="s">
        <v>503</v>
      </c>
      <c r="AO735" s="2"/>
      <c r="AS735" s="2"/>
      <c r="AU735" s="2"/>
      <c r="AW735" s="2"/>
      <c r="AY735" s="2"/>
    </row>
    <row r="736" spans="35:51" x14ac:dyDescent="0.25">
      <c r="AI736" s="2"/>
      <c r="AK736" s="2"/>
      <c r="AL736" s="90">
        <v>42370</v>
      </c>
      <c r="AM736" s="91" t="s">
        <v>504</v>
      </c>
      <c r="AN736" s="92" t="s">
        <v>505</v>
      </c>
      <c r="AO736" s="2"/>
      <c r="AS736" s="2"/>
      <c r="AU736" s="2"/>
      <c r="AW736" s="2"/>
      <c r="AY736" s="2"/>
    </row>
    <row r="737" spans="35:51" x14ac:dyDescent="0.25">
      <c r="AI737" s="2"/>
      <c r="AK737" s="2"/>
      <c r="AL737" s="93">
        <v>42371</v>
      </c>
      <c r="AM737" s="91" t="s">
        <v>504</v>
      </c>
      <c r="AN737" s="92" t="s">
        <v>505</v>
      </c>
      <c r="AO737" s="2"/>
      <c r="AS737" s="2"/>
      <c r="AU737" s="2"/>
      <c r="AW737" s="2"/>
      <c r="AY737" s="2"/>
    </row>
    <row r="738" spans="35:51" x14ac:dyDescent="0.25">
      <c r="AI738" s="2"/>
      <c r="AK738" s="2"/>
      <c r="AL738" s="90">
        <v>42372</v>
      </c>
      <c r="AM738" s="91" t="s">
        <v>504</v>
      </c>
      <c r="AN738" s="92" t="s">
        <v>505</v>
      </c>
      <c r="AO738" s="2"/>
      <c r="AS738" s="2"/>
      <c r="AU738" s="2"/>
      <c r="AW738" s="2"/>
      <c r="AY738" s="2"/>
    </row>
    <row r="739" spans="35:51" x14ac:dyDescent="0.25">
      <c r="AI739" s="2"/>
      <c r="AK739" s="2"/>
      <c r="AL739" s="93">
        <v>42373</v>
      </c>
      <c r="AM739" s="91" t="s">
        <v>504</v>
      </c>
      <c r="AN739" s="92" t="s">
        <v>505</v>
      </c>
      <c r="AO739" s="2"/>
      <c r="AS739" s="2"/>
      <c r="AU739" s="2"/>
      <c r="AW739" s="2"/>
      <c r="AY739" s="2"/>
    </row>
    <row r="740" spans="35:51" x14ac:dyDescent="0.25">
      <c r="AI740" s="2"/>
      <c r="AK740" s="2"/>
      <c r="AL740" s="90">
        <v>42374</v>
      </c>
      <c r="AM740" s="91" t="s">
        <v>504</v>
      </c>
      <c r="AN740" s="92" t="s">
        <v>505</v>
      </c>
      <c r="AO740" s="2"/>
      <c r="AS740" s="2"/>
      <c r="AU740" s="2"/>
      <c r="AW740" s="2"/>
      <c r="AY740" s="2"/>
    </row>
    <row r="741" spans="35:51" x14ac:dyDescent="0.25">
      <c r="AI741" s="2"/>
      <c r="AK741" s="2"/>
      <c r="AL741" s="93">
        <v>42375</v>
      </c>
      <c r="AM741" s="91" t="s">
        <v>504</v>
      </c>
      <c r="AN741" s="92" t="s">
        <v>505</v>
      </c>
      <c r="AO741" s="2"/>
      <c r="AS741" s="2"/>
      <c r="AU741" s="2"/>
      <c r="AW741" s="2"/>
      <c r="AY741" s="2"/>
    </row>
    <row r="742" spans="35:51" x14ac:dyDescent="0.25">
      <c r="AI742" s="2"/>
      <c r="AK742" s="2"/>
      <c r="AL742" s="90">
        <v>42376</v>
      </c>
      <c r="AM742" s="91" t="s">
        <v>504</v>
      </c>
      <c r="AN742" s="92" t="s">
        <v>505</v>
      </c>
      <c r="AO742" s="2"/>
      <c r="AS742" s="2"/>
      <c r="AU742" s="2"/>
      <c r="AW742" s="2"/>
      <c r="AY742" s="2"/>
    </row>
    <row r="743" spans="35:51" x14ac:dyDescent="0.25">
      <c r="AI743" s="2"/>
      <c r="AK743" s="2"/>
      <c r="AL743" s="93">
        <v>42377</v>
      </c>
      <c r="AM743" s="91" t="s">
        <v>504</v>
      </c>
      <c r="AN743" s="92" t="s">
        <v>505</v>
      </c>
      <c r="AO743" s="2"/>
      <c r="AS743" s="2"/>
      <c r="AU743" s="2"/>
      <c r="AW743" s="2"/>
      <c r="AY743" s="2"/>
    </row>
    <row r="744" spans="35:51" x14ac:dyDescent="0.25">
      <c r="AI744" s="2"/>
      <c r="AK744" s="2"/>
      <c r="AL744" s="90">
        <v>42378</v>
      </c>
      <c r="AM744" s="91" t="s">
        <v>504</v>
      </c>
      <c r="AN744" s="92" t="s">
        <v>505</v>
      </c>
      <c r="AO744" s="2"/>
      <c r="AS744" s="2"/>
      <c r="AU744" s="2"/>
      <c r="AW744" s="2"/>
      <c r="AY744" s="2"/>
    </row>
    <row r="745" spans="35:51" x14ac:dyDescent="0.25">
      <c r="AI745" s="2"/>
      <c r="AK745" s="2"/>
      <c r="AL745" s="93">
        <v>42379</v>
      </c>
      <c r="AM745" s="91" t="s">
        <v>504</v>
      </c>
      <c r="AN745" s="92" t="s">
        <v>505</v>
      </c>
      <c r="AO745" s="2"/>
      <c r="AS745" s="2"/>
      <c r="AU745" s="2"/>
      <c r="AW745" s="2"/>
      <c r="AY745" s="2"/>
    </row>
    <row r="746" spans="35:51" x14ac:dyDescent="0.25">
      <c r="AI746" s="2"/>
      <c r="AK746" s="2"/>
      <c r="AL746" s="90">
        <v>42380</v>
      </c>
      <c r="AM746" s="91" t="s">
        <v>504</v>
      </c>
      <c r="AN746" s="92" t="s">
        <v>505</v>
      </c>
      <c r="AO746" s="2"/>
      <c r="AS746" s="2"/>
      <c r="AU746" s="2"/>
      <c r="AW746" s="2"/>
      <c r="AY746" s="2"/>
    </row>
    <row r="747" spans="35:51" x14ac:dyDescent="0.25">
      <c r="AI747" s="2"/>
      <c r="AK747" s="2"/>
      <c r="AL747" s="93">
        <v>42381</v>
      </c>
      <c r="AM747" s="91" t="s">
        <v>504</v>
      </c>
      <c r="AN747" s="92" t="s">
        <v>505</v>
      </c>
      <c r="AO747" s="2"/>
      <c r="AS747" s="2"/>
      <c r="AU747" s="2"/>
      <c r="AW747" s="2"/>
      <c r="AY747" s="2"/>
    </row>
    <row r="748" spans="35:51" x14ac:dyDescent="0.25">
      <c r="AI748" s="2"/>
      <c r="AK748" s="2"/>
      <c r="AL748" s="90">
        <v>42382</v>
      </c>
      <c r="AM748" s="91" t="s">
        <v>504</v>
      </c>
      <c r="AN748" s="92" t="s">
        <v>505</v>
      </c>
      <c r="AO748" s="2"/>
      <c r="AS748" s="2"/>
      <c r="AU748" s="2"/>
      <c r="AW748" s="2"/>
      <c r="AY748" s="2"/>
    </row>
    <row r="749" spans="35:51" x14ac:dyDescent="0.25">
      <c r="AI749" s="2"/>
      <c r="AK749" s="2"/>
      <c r="AL749" s="93">
        <v>42383</v>
      </c>
      <c r="AM749" s="91" t="s">
        <v>504</v>
      </c>
      <c r="AN749" s="92" t="s">
        <v>505</v>
      </c>
      <c r="AO749" s="2"/>
      <c r="AS749" s="2"/>
      <c r="AU749" s="2"/>
      <c r="AW749" s="2"/>
      <c r="AY749" s="2"/>
    </row>
    <row r="750" spans="35:51" x14ac:dyDescent="0.25">
      <c r="AI750" s="2"/>
      <c r="AK750" s="2"/>
      <c r="AL750" s="90">
        <v>42384</v>
      </c>
      <c r="AM750" s="91" t="s">
        <v>504</v>
      </c>
      <c r="AN750" s="92" t="s">
        <v>505</v>
      </c>
      <c r="AO750" s="2"/>
      <c r="AS750" s="2"/>
      <c r="AU750" s="2"/>
      <c r="AW750" s="2"/>
      <c r="AY750" s="2"/>
    </row>
    <row r="751" spans="35:51" x14ac:dyDescent="0.25">
      <c r="AI751" s="2"/>
      <c r="AK751" s="2"/>
      <c r="AL751" s="93">
        <v>42385</v>
      </c>
      <c r="AM751" s="91" t="s">
        <v>504</v>
      </c>
      <c r="AN751" s="92" t="s">
        <v>505</v>
      </c>
      <c r="AO751" s="2"/>
      <c r="AS751" s="2"/>
      <c r="AU751" s="2"/>
      <c r="AW751" s="2"/>
      <c r="AY751" s="2"/>
    </row>
    <row r="752" spans="35:51" x14ac:dyDescent="0.25">
      <c r="AI752" s="2"/>
      <c r="AK752" s="2"/>
      <c r="AL752" s="90">
        <v>42386</v>
      </c>
      <c r="AM752" s="91" t="s">
        <v>504</v>
      </c>
      <c r="AN752" s="92" t="s">
        <v>505</v>
      </c>
      <c r="AO752" s="2"/>
      <c r="AS752" s="2"/>
      <c r="AU752" s="2"/>
      <c r="AW752" s="2"/>
      <c r="AY752" s="2"/>
    </row>
    <row r="753" spans="35:51" x14ac:dyDescent="0.25">
      <c r="AI753" s="2"/>
      <c r="AK753" s="2"/>
      <c r="AL753" s="93">
        <v>42387</v>
      </c>
      <c r="AM753" s="91" t="s">
        <v>504</v>
      </c>
      <c r="AN753" s="92" t="s">
        <v>505</v>
      </c>
      <c r="AO753" s="2"/>
      <c r="AS753" s="2"/>
      <c r="AU753" s="2"/>
      <c r="AW753" s="2"/>
      <c r="AY753" s="2"/>
    </row>
    <row r="754" spans="35:51" x14ac:dyDescent="0.25">
      <c r="AI754" s="2"/>
      <c r="AK754" s="2"/>
      <c r="AL754" s="90">
        <v>42388</v>
      </c>
      <c r="AM754" s="91" t="s">
        <v>504</v>
      </c>
      <c r="AN754" s="92" t="s">
        <v>505</v>
      </c>
      <c r="AO754" s="2"/>
      <c r="AS754" s="2"/>
      <c r="AU754" s="2"/>
      <c r="AW754" s="2"/>
      <c r="AY754" s="2"/>
    </row>
    <row r="755" spans="35:51" x14ac:dyDescent="0.25">
      <c r="AI755" s="2"/>
      <c r="AK755" s="2"/>
      <c r="AL755" s="93">
        <v>42389</v>
      </c>
      <c r="AM755" s="91" t="s">
        <v>504</v>
      </c>
      <c r="AN755" s="92" t="s">
        <v>505</v>
      </c>
      <c r="AO755" s="2"/>
      <c r="AS755" s="2"/>
      <c r="AU755" s="2"/>
      <c r="AW755" s="2"/>
      <c r="AY755" s="2"/>
    </row>
    <row r="756" spans="35:51" x14ac:dyDescent="0.25">
      <c r="AI756" s="2"/>
      <c r="AK756" s="2"/>
      <c r="AL756" s="90">
        <v>42390</v>
      </c>
      <c r="AM756" s="91" t="s">
        <v>504</v>
      </c>
      <c r="AN756" s="92" t="s">
        <v>505</v>
      </c>
      <c r="AO756" s="2"/>
      <c r="AS756" s="2"/>
      <c r="AU756" s="2"/>
      <c r="AW756" s="2"/>
      <c r="AY756" s="2"/>
    </row>
    <row r="757" spans="35:51" x14ac:dyDescent="0.25">
      <c r="AI757" s="2"/>
      <c r="AK757" s="2"/>
      <c r="AL757" s="93">
        <v>42391</v>
      </c>
      <c r="AM757" s="91" t="s">
        <v>504</v>
      </c>
      <c r="AN757" s="92" t="s">
        <v>505</v>
      </c>
      <c r="AO757" s="2"/>
      <c r="AS757" s="2"/>
      <c r="AU757" s="2"/>
      <c r="AW757" s="2"/>
      <c r="AY757" s="2"/>
    </row>
    <row r="758" spans="35:51" x14ac:dyDescent="0.25">
      <c r="AI758" s="2"/>
      <c r="AK758" s="2"/>
      <c r="AL758" s="90">
        <v>42392</v>
      </c>
      <c r="AM758" s="91" t="s">
        <v>504</v>
      </c>
      <c r="AN758" s="92" t="s">
        <v>505</v>
      </c>
      <c r="AO758" s="2"/>
      <c r="AS758" s="2"/>
      <c r="AU758" s="2"/>
      <c r="AW758" s="2"/>
      <c r="AY758" s="2"/>
    </row>
    <row r="759" spans="35:51" x14ac:dyDescent="0.25">
      <c r="AI759" s="2"/>
      <c r="AK759" s="2"/>
      <c r="AL759" s="93">
        <v>42393</v>
      </c>
      <c r="AM759" s="91" t="s">
        <v>504</v>
      </c>
      <c r="AN759" s="92" t="s">
        <v>505</v>
      </c>
      <c r="AO759" s="2"/>
      <c r="AS759" s="2"/>
      <c r="AU759" s="2"/>
      <c r="AW759" s="2"/>
      <c r="AY759" s="2"/>
    </row>
    <row r="760" spans="35:51" x14ac:dyDescent="0.25">
      <c r="AI760" s="2"/>
      <c r="AK760" s="2"/>
      <c r="AL760" s="90">
        <v>42394</v>
      </c>
      <c r="AM760" s="91" t="s">
        <v>504</v>
      </c>
      <c r="AN760" s="92" t="s">
        <v>505</v>
      </c>
      <c r="AO760" s="2"/>
      <c r="AS760" s="2"/>
      <c r="AU760" s="2"/>
      <c r="AW760" s="2"/>
      <c r="AY760" s="2"/>
    </row>
    <row r="761" spans="35:51" x14ac:dyDescent="0.25">
      <c r="AI761" s="2"/>
      <c r="AK761" s="2"/>
      <c r="AL761" s="93">
        <v>42395</v>
      </c>
      <c r="AM761" s="91" t="s">
        <v>504</v>
      </c>
      <c r="AN761" s="92" t="s">
        <v>505</v>
      </c>
      <c r="AO761" s="2"/>
      <c r="AS761" s="2"/>
      <c r="AU761" s="2"/>
      <c r="AW761" s="2"/>
      <c r="AY761" s="2"/>
    </row>
    <row r="762" spans="35:51" x14ac:dyDescent="0.25">
      <c r="AI762" s="2"/>
      <c r="AK762" s="2"/>
      <c r="AL762" s="90">
        <v>42396</v>
      </c>
      <c r="AM762" s="91" t="s">
        <v>504</v>
      </c>
      <c r="AN762" s="92" t="s">
        <v>505</v>
      </c>
      <c r="AO762" s="2"/>
      <c r="AS762" s="2"/>
      <c r="AU762" s="2"/>
      <c r="AW762" s="2"/>
      <c r="AY762" s="2"/>
    </row>
    <row r="763" spans="35:51" x14ac:dyDescent="0.25">
      <c r="AI763" s="2"/>
      <c r="AK763" s="2"/>
      <c r="AL763" s="93">
        <v>42397</v>
      </c>
      <c r="AM763" s="91" t="s">
        <v>504</v>
      </c>
      <c r="AN763" s="92" t="s">
        <v>505</v>
      </c>
      <c r="AO763" s="2"/>
      <c r="AS763" s="2"/>
      <c r="AU763" s="2"/>
      <c r="AW763" s="2"/>
      <c r="AY763" s="2"/>
    </row>
    <row r="764" spans="35:51" x14ac:dyDescent="0.25">
      <c r="AI764" s="2"/>
      <c r="AK764" s="2"/>
      <c r="AL764" s="90">
        <v>42398</v>
      </c>
      <c r="AM764" s="91" t="s">
        <v>504</v>
      </c>
      <c r="AN764" s="92" t="s">
        <v>505</v>
      </c>
      <c r="AO764" s="2"/>
      <c r="AS764" s="2"/>
      <c r="AU764" s="2"/>
      <c r="AW764" s="2"/>
      <c r="AY764" s="2"/>
    </row>
    <row r="765" spans="35:51" x14ac:dyDescent="0.25">
      <c r="AI765" s="2"/>
      <c r="AK765" s="2"/>
      <c r="AL765" s="93">
        <v>42399</v>
      </c>
      <c r="AM765" s="91" t="s">
        <v>504</v>
      </c>
      <c r="AN765" s="92" t="s">
        <v>505</v>
      </c>
      <c r="AO765" s="2"/>
      <c r="AS765" s="2"/>
      <c r="AU765" s="2"/>
      <c r="AW765" s="2"/>
      <c r="AY765" s="2"/>
    </row>
    <row r="766" spans="35:51" x14ac:dyDescent="0.25">
      <c r="AI766" s="2"/>
      <c r="AK766" s="2"/>
      <c r="AL766" s="90">
        <v>42400</v>
      </c>
      <c r="AM766" s="91" t="s">
        <v>504</v>
      </c>
      <c r="AN766" s="92" t="s">
        <v>505</v>
      </c>
      <c r="AO766" s="2"/>
      <c r="AS766" s="2"/>
      <c r="AU766" s="2"/>
      <c r="AW766" s="2"/>
      <c r="AY766" s="2"/>
    </row>
    <row r="767" spans="35:51" x14ac:dyDescent="0.25">
      <c r="AI767" s="2"/>
      <c r="AK767" s="2"/>
      <c r="AL767" s="93">
        <v>42401</v>
      </c>
      <c r="AM767" s="91" t="s">
        <v>504</v>
      </c>
      <c r="AN767" s="92" t="s">
        <v>506</v>
      </c>
      <c r="AO767" s="2"/>
      <c r="AS767" s="2"/>
      <c r="AU767" s="2"/>
      <c r="AW767" s="2"/>
      <c r="AY767" s="2"/>
    </row>
    <row r="768" spans="35:51" x14ac:dyDescent="0.25">
      <c r="AI768" s="2"/>
      <c r="AK768" s="2"/>
      <c r="AL768" s="90">
        <v>42402</v>
      </c>
      <c r="AM768" s="91" t="s">
        <v>504</v>
      </c>
      <c r="AN768" s="92" t="s">
        <v>506</v>
      </c>
      <c r="AO768" s="2"/>
      <c r="AS768" s="2"/>
      <c r="AU768" s="2"/>
      <c r="AW768" s="2"/>
      <c r="AY768" s="2"/>
    </row>
    <row r="769" spans="35:51" x14ac:dyDescent="0.25">
      <c r="AI769" s="2"/>
      <c r="AK769" s="2"/>
      <c r="AL769" s="93">
        <v>42403</v>
      </c>
      <c r="AM769" s="91" t="s">
        <v>504</v>
      </c>
      <c r="AN769" s="92" t="s">
        <v>506</v>
      </c>
      <c r="AO769" s="2"/>
      <c r="AS769" s="2"/>
      <c r="AU769" s="2"/>
      <c r="AW769" s="2"/>
      <c r="AY769" s="2"/>
    </row>
    <row r="770" spans="35:51" x14ac:dyDescent="0.25">
      <c r="AI770" s="2"/>
      <c r="AK770" s="2"/>
      <c r="AL770" s="90">
        <v>42404</v>
      </c>
      <c r="AM770" s="91" t="s">
        <v>504</v>
      </c>
      <c r="AN770" s="92" t="s">
        <v>506</v>
      </c>
      <c r="AO770" s="2"/>
      <c r="AS770" s="2"/>
      <c r="AU770" s="2"/>
      <c r="AW770" s="2"/>
      <c r="AY770" s="2"/>
    </row>
    <row r="771" spans="35:51" x14ac:dyDescent="0.25">
      <c r="AI771" s="2"/>
      <c r="AK771" s="2"/>
      <c r="AL771" s="93">
        <v>42405</v>
      </c>
      <c r="AM771" s="91" t="s">
        <v>504</v>
      </c>
      <c r="AN771" s="92" t="s">
        <v>506</v>
      </c>
      <c r="AO771" s="2"/>
      <c r="AS771" s="2"/>
      <c r="AU771" s="2"/>
      <c r="AW771" s="2"/>
      <c r="AY771" s="2"/>
    </row>
    <row r="772" spans="35:51" x14ac:dyDescent="0.25">
      <c r="AI772" s="2"/>
      <c r="AK772" s="2"/>
      <c r="AL772" s="90">
        <v>42406</v>
      </c>
      <c r="AM772" s="91" t="s">
        <v>504</v>
      </c>
      <c r="AN772" s="92" t="s">
        <v>506</v>
      </c>
      <c r="AO772" s="2"/>
      <c r="AS772" s="2"/>
      <c r="AU772" s="2"/>
      <c r="AW772" s="2"/>
      <c r="AY772" s="2"/>
    </row>
    <row r="773" spans="35:51" x14ac:dyDescent="0.25">
      <c r="AI773" s="2"/>
      <c r="AK773" s="2"/>
      <c r="AL773" s="93">
        <v>42407</v>
      </c>
      <c r="AM773" s="91" t="s">
        <v>504</v>
      </c>
      <c r="AN773" s="92" t="s">
        <v>506</v>
      </c>
      <c r="AO773" s="2"/>
      <c r="AS773" s="2"/>
      <c r="AU773" s="2"/>
      <c r="AW773" s="2"/>
      <c r="AY773" s="2"/>
    </row>
    <row r="774" spans="35:51" x14ac:dyDescent="0.25">
      <c r="AI774" s="2"/>
      <c r="AK774" s="2"/>
      <c r="AL774" s="90">
        <v>42408</v>
      </c>
      <c r="AM774" s="91" t="s">
        <v>504</v>
      </c>
      <c r="AN774" s="92" t="s">
        <v>506</v>
      </c>
      <c r="AO774" s="2"/>
      <c r="AS774" s="2"/>
      <c r="AU774" s="2"/>
      <c r="AW774" s="2"/>
      <c r="AY774" s="2"/>
    </row>
    <row r="775" spans="35:51" x14ac:dyDescent="0.25">
      <c r="AI775" s="2"/>
      <c r="AK775" s="2"/>
      <c r="AL775" s="93">
        <v>42409</v>
      </c>
      <c r="AM775" s="91" t="s">
        <v>504</v>
      </c>
      <c r="AN775" s="92" t="s">
        <v>506</v>
      </c>
      <c r="AO775" s="2"/>
      <c r="AS775" s="2"/>
      <c r="AU775" s="2"/>
      <c r="AW775" s="2"/>
      <c r="AY775" s="2"/>
    </row>
    <row r="776" spans="35:51" x14ac:dyDescent="0.25">
      <c r="AI776" s="2"/>
      <c r="AK776" s="2"/>
      <c r="AL776" s="90">
        <v>42410</v>
      </c>
      <c r="AM776" s="91" t="s">
        <v>504</v>
      </c>
      <c r="AN776" s="92" t="s">
        <v>506</v>
      </c>
      <c r="AO776" s="2"/>
      <c r="AS776" s="2"/>
      <c r="AU776" s="2"/>
      <c r="AW776" s="2"/>
      <c r="AY776" s="2"/>
    </row>
    <row r="777" spans="35:51" x14ac:dyDescent="0.25">
      <c r="AI777" s="2"/>
      <c r="AK777" s="2"/>
      <c r="AL777" s="93">
        <v>42411</v>
      </c>
      <c r="AM777" s="91" t="s">
        <v>504</v>
      </c>
      <c r="AN777" s="92" t="s">
        <v>506</v>
      </c>
      <c r="AO777" s="2"/>
      <c r="AS777" s="2"/>
      <c r="AU777" s="2"/>
      <c r="AW777" s="2"/>
      <c r="AY777" s="2"/>
    </row>
    <row r="778" spans="35:51" x14ac:dyDescent="0.25">
      <c r="AI778" s="2"/>
      <c r="AK778" s="2"/>
      <c r="AL778" s="90">
        <v>42412</v>
      </c>
      <c r="AM778" s="91" t="s">
        <v>504</v>
      </c>
      <c r="AN778" s="92" t="s">
        <v>506</v>
      </c>
      <c r="AO778" s="2"/>
      <c r="AS778" s="2"/>
      <c r="AU778" s="2"/>
      <c r="AW778" s="2"/>
      <c r="AY778" s="2"/>
    </row>
    <row r="779" spans="35:51" x14ac:dyDescent="0.25">
      <c r="AI779" s="2"/>
      <c r="AK779" s="2"/>
      <c r="AL779" s="93">
        <v>42413</v>
      </c>
      <c r="AM779" s="91" t="s">
        <v>504</v>
      </c>
      <c r="AN779" s="92" t="s">
        <v>506</v>
      </c>
      <c r="AO779" s="2"/>
      <c r="AS779" s="2"/>
      <c r="AU779" s="2"/>
      <c r="AW779" s="2"/>
      <c r="AY779" s="2"/>
    </row>
    <row r="780" spans="35:51" x14ac:dyDescent="0.25">
      <c r="AI780" s="2"/>
      <c r="AK780" s="2"/>
      <c r="AL780" s="90">
        <v>42414</v>
      </c>
      <c r="AM780" s="91" t="s">
        <v>504</v>
      </c>
      <c r="AN780" s="92" t="s">
        <v>506</v>
      </c>
      <c r="AO780" s="2"/>
      <c r="AS780" s="2"/>
      <c r="AU780" s="2"/>
      <c r="AW780" s="2"/>
      <c r="AY780" s="2"/>
    </row>
    <row r="781" spans="35:51" x14ac:dyDescent="0.25">
      <c r="AI781" s="2"/>
      <c r="AK781" s="2"/>
      <c r="AL781" s="93">
        <v>42415</v>
      </c>
      <c r="AM781" s="91" t="s">
        <v>504</v>
      </c>
      <c r="AN781" s="92" t="s">
        <v>506</v>
      </c>
      <c r="AO781" s="2"/>
      <c r="AS781" s="2"/>
      <c r="AU781" s="2"/>
      <c r="AW781" s="2"/>
      <c r="AY781" s="2"/>
    </row>
    <row r="782" spans="35:51" x14ac:dyDescent="0.25">
      <c r="AI782" s="2"/>
      <c r="AK782" s="2"/>
      <c r="AL782" s="90">
        <v>42416</v>
      </c>
      <c r="AM782" s="91" t="s">
        <v>504</v>
      </c>
      <c r="AN782" s="92" t="s">
        <v>506</v>
      </c>
      <c r="AO782" s="2"/>
      <c r="AS782" s="2"/>
      <c r="AU782" s="2"/>
      <c r="AW782" s="2"/>
      <c r="AY782" s="2"/>
    </row>
    <row r="783" spans="35:51" x14ac:dyDescent="0.25">
      <c r="AI783" s="2"/>
      <c r="AK783" s="2"/>
      <c r="AL783" s="93">
        <v>42417</v>
      </c>
      <c r="AM783" s="91" t="s">
        <v>504</v>
      </c>
      <c r="AN783" s="92" t="s">
        <v>506</v>
      </c>
      <c r="AO783" s="2"/>
      <c r="AS783" s="2"/>
      <c r="AU783" s="2"/>
      <c r="AW783" s="2"/>
      <c r="AY783" s="2"/>
    </row>
    <row r="784" spans="35:51" x14ac:dyDescent="0.25">
      <c r="AI784" s="2"/>
      <c r="AK784" s="2"/>
      <c r="AL784" s="90">
        <v>42418</v>
      </c>
      <c r="AM784" s="91" t="s">
        <v>504</v>
      </c>
      <c r="AN784" s="92" t="s">
        <v>506</v>
      </c>
      <c r="AO784" s="2"/>
      <c r="AS784" s="2"/>
      <c r="AU784" s="2"/>
      <c r="AW784" s="2"/>
      <c r="AY784" s="2"/>
    </row>
    <row r="785" spans="35:51" x14ac:dyDescent="0.25">
      <c r="AI785" s="2"/>
      <c r="AK785" s="2"/>
      <c r="AL785" s="93">
        <v>42419</v>
      </c>
      <c r="AM785" s="91" t="s">
        <v>504</v>
      </c>
      <c r="AN785" s="92" t="s">
        <v>506</v>
      </c>
      <c r="AO785" s="2"/>
      <c r="AS785" s="2"/>
      <c r="AU785" s="2"/>
      <c r="AW785" s="2"/>
      <c r="AY785" s="2"/>
    </row>
    <row r="786" spans="35:51" x14ac:dyDescent="0.25">
      <c r="AI786" s="2"/>
      <c r="AK786" s="2"/>
      <c r="AL786" s="90">
        <v>42420</v>
      </c>
      <c r="AM786" s="91" t="s">
        <v>504</v>
      </c>
      <c r="AN786" s="92" t="s">
        <v>506</v>
      </c>
      <c r="AO786" s="2"/>
      <c r="AS786" s="2"/>
      <c r="AU786" s="2"/>
      <c r="AW786" s="2"/>
      <c r="AY786" s="2"/>
    </row>
    <row r="787" spans="35:51" x14ac:dyDescent="0.25">
      <c r="AI787" s="2"/>
      <c r="AK787" s="2"/>
      <c r="AL787" s="93">
        <v>42421</v>
      </c>
      <c r="AM787" s="91" t="s">
        <v>504</v>
      </c>
      <c r="AN787" s="92" t="s">
        <v>506</v>
      </c>
      <c r="AO787" s="2"/>
      <c r="AS787" s="2"/>
      <c r="AU787" s="2"/>
      <c r="AW787" s="2"/>
      <c r="AY787" s="2"/>
    </row>
    <row r="788" spans="35:51" x14ac:dyDescent="0.25">
      <c r="AI788" s="2"/>
      <c r="AK788" s="2"/>
      <c r="AL788" s="90">
        <v>42422</v>
      </c>
      <c r="AM788" s="91" t="s">
        <v>504</v>
      </c>
      <c r="AN788" s="92" t="s">
        <v>506</v>
      </c>
      <c r="AO788" s="2"/>
      <c r="AS788" s="2"/>
      <c r="AU788" s="2"/>
      <c r="AW788" s="2"/>
      <c r="AY788" s="2"/>
    </row>
    <row r="789" spans="35:51" x14ac:dyDescent="0.25">
      <c r="AI789" s="2"/>
      <c r="AK789" s="2"/>
      <c r="AL789" s="93">
        <v>42423</v>
      </c>
      <c r="AM789" s="91" t="s">
        <v>504</v>
      </c>
      <c r="AN789" s="92" t="s">
        <v>506</v>
      </c>
      <c r="AO789" s="2"/>
      <c r="AS789" s="2"/>
      <c r="AU789" s="2"/>
      <c r="AW789" s="2"/>
      <c r="AY789" s="2"/>
    </row>
    <row r="790" spans="35:51" x14ac:dyDescent="0.25">
      <c r="AI790" s="2"/>
      <c r="AK790" s="2"/>
      <c r="AL790" s="90">
        <v>42424</v>
      </c>
      <c r="AM790" s="91" t="s">
        <v>504</v>
      </c>
      <c r="AN790" s="92" t="s">
        <v>506</v>
      </c>
      <c r="AO790" s="2"/>
      <c r="AS790" s="2"/>
      <c r="AU790" s="2"/>
      <c r="AW790" s="2"/>
      <c r="AY790" s="2"/>
    </row>
    <row r="791" spans="35:51" x14ac:dyDescent="0.25">
      <c r="AI791" s="2"/>
      <c r="AK791" s="2"/>
      <c r="AL791" s="93">
        <v>42425</v>
      </c>
      <c r="AM791" s="91" t="s">
        <v>504</v>
      </c>
      <c r="AN791" s="92" t="s">
        <v>506</v>
      </c>
      <c r="AO791" s="2"/>
      <c r="AS791" s="2"/>
      <c r="AU791" s="2"/>
      <c r="AW791" s="2"/>
      <c r="AY791" s="2"/>
    </row>
    <row r="792" spans="35:51" x14ac:dyDescent="0.25">
      <c r="AI792" s="2"/>
      <c r="AK792" s="2"/>
      <c r="AL792" s="90">
        <v>42426</v>
      </c>
      <c r="AM792" s="91" t="s">
        <v>504</v>
      </c>
      <c r="AN792" s="92" t="s">
        <v>506</v>
      </c>
      <c r="AO792" s="2"/>
      <c r="AS792" s="2"/>
      <c r="AU792" s="2"/>
      <c r="AW792" s="2"/>
      <c r="AY792" s="2"/>
    </row>
    <row r="793" spans="35:51" x14ac:dyDescent="0.25">
      <c r="AI793" s="2"/>
      <c r="AK793" s="2"/>
      <c r="AL793" s="93">
        <v>42427</v>
      </c>
      <c r="AM793" s="91" t="s">
        <v>504</v>
      </c>
      <c r="AN793" s="92" t="s">
        <v>506</v>
      </c>
      <c r="AO793" s="2"/>
      <c r="AS793" s="2"/>
      <c r="AU793" s="2"/>
      <c r="AW793" s="2"/>
      <c r="AY793" s="2"/>
    </row>
    <row r="794" spans="35:51" x14ac:dyDescent="0.25">
      <c r="AI794" s="2"/>
      <c r="AK794" s="2"/>
      <c r="AL794" s="90">
        <v>42428</v>
      </c>
      <c r="AM794" s="91" t="s">
        <v>504</v>
      </c>
      <c r="AN794" s="92" t="s">
        <v>506</v>
      </c>
      <c r="AO794" s="2"/>
      <c r="AS794" s="2"/>
      <c r="AU794" s="2"/>
      <c r="AW794" s="2"/>
      <c r="AY794" s="2"/>
    </row>
    <row r="795" spans="35:51" x14ac:dyDescent="0.25">
      <c r="AI795" s="2"/>
      <c r="AK795" s="2"/>
      <c r="AL795" s="93">
        <v>42429</v>
      </c>
      <c r="AM795" s="91" t="s">
        <v>504</v>
      </c>
      <c r="AN795" s="92" t="s">
        <v>506</v>
      </c>
      <c r="AO795" s="2"/>
      <c r="AS795" s="2"/>
      <c r="AU795" s="2"/>
      <c r="AW795" s="2"/>
      <c r="AY795" s="2"/>
    </row>
    <row r="796" spans="35:51" x14ac:dyDescent="0.25">
      <c r="AI796" s="2"/>
      <c r="AK796" s="2"/>
      <c r="AL796" s="90">
        <v>42430</v>
      </c>
      <c r="AM796" s="91" t="s">
        <v>504</v>
      </c>
      <c r="AN796" s="92" t="s">
        <v>507</v>
      </c>
      <c r="AO796" s="2"/>
      <c r="AS796" s="2"/>
      <c r="AU796" s="2"/>
      <c r="AW796" s="2"/>
      <c r="AY796" s="2"/>
    </row>
    <row r="797" spans="35:51" x14ac:dyDescent="0.25">
      <c r="AI797" s="2"/>
      <c r="AK797" s="2"/>
      <c r="AL797" s="93">
        <v>42431</v>
      </c>
      <c r="AM797" s="91" t="s">
        <v>504</v>
      </c>
      <c r="AN797" s="92" t="s">
        <v>507</v>
      </c>
      <c r="AO797" s="2"/>
      <c r="AS797" s="2"/>
      <c r="AU797" s="2"/>
      <c r="AW797" s="2"/>
      <c r="AY797" s="2"/>
    </row>
    <row r="798" spans="35:51" x14ac:dyDescent="0.25">
      <c r="AI798" s="2"/>
      <c r="AK798" s="2"/>
      <c r="AL798" s="90">
        <v>42432</v>
      </c>
      <c r="AM798" s="91" t="s">
        <v>504</v>
      </c>
      <c r="AN798" s="92" t="s">
        <v>507</v>
      </c>
      <c r="AO798" s="2"/>
      <c r="AS798" s="2"/>
      <c r="AU798" s="2"/>
      <c r="AW798" s="2"/>
      <c r="AY798" s="2"/>
    </row>
    <row r="799" spans="35:51" x14ac:dyDescent="0.25">
      <c r="AI799" s="2"/>
      <c r="AK799" s="2"/>
      <c r="AL799" s="93">
        <v>42433</v>
      </c>
      <c r="AM799" s="91" t="s">
        <v>504</v>
      </c>
      <c r="AN799" s="92" t="s">
        <v>507</v>
      </c>
      <c r="AO799" s="2"/>
      <c r="AS799" s="2"/>
      <c r="AU799" s="2"/>
      <c r="AW799" s="2"/>
      <c r="AY799" s="2"/>
    </row>
    <row r="800" spans="35:51" x14ac:dyDescent="0.25">
      <c r="AI800" s="2"/>
      <c r="AK800" s="2"/>
      <c r="AL800" s="90">
        <v>42434</v>
      </c>
      <c r="AM800" s="91" t="s">
        <v>504</v>
      </c>
      <c r="AN800" s="92" t="s">
        <v>507</v>
      </c>
      <c r="AO800" s="2"/>
      <c r="AS800" s="2"/>
      <c r="AU800" s="2"/>
      <c r="AW800" s="2"/>
      <c r="AY800" s="2"/>
    </row>
    <row r="801" spans="35:51" x14ac:dyDescent="0.25">
      <c r="AI801" s="2"/>
      <c r="AK801" s="2"/>
      <c r="AL801" s="93">
        <v>42435</v>
      </c>
      <c r="AM801" s="91" t="s">
        <v>504</v>
      </c>
      <c r="AN801" s="92" t="s">
        <v>507</v>
      </c>
      <c r="AO801" s="2"/>
      <c r="AS801" s="2"/>
      <c r="AU801" s="2"/>
      <c r="AW801" s="2"/>
      <c r="AY801" s="2"/>
    </row>
    <row r="802" spans="35:51" x14ac:dyDescent="0.25">
      <c r="AI802" s="2"/>
      <c r="AK802" s="2"/>
      <c r="AL802" s="90">
        <v>42436</v>
      </c>
      <c r="AM802" s="91" t="s">
        <v>504</v>
      </c>
      <c r="AN802" s="92" t="s">
        <v>507</v>
      </c>
      <c r="AO802" s="2"/>
      <c r="AS802" s="2"/>
      <c r="AU802" s="2"/>
      <c r="AW802" s="2"/>
      <c r="AY802" s="2"/>
    </row>
    <row r="803" spans="35:51" x14ac:dyDescent="0.25">
      <c r="AI803" s="2"/>
      <c r="AK803" s="2"/>
      <c r="AL803" s="93">
        <v>42437</v>
      </c>
      <c r="AM803" s="91" t="s">
        <v>504</v>
      </c>
      <c r="AN803" s="92" t="s">
        <v>507</v>
      </c>
      <c r="AO803" s="2"/>
      <c r="AS803" s="2"/>
      <c r="AU803" s="2"/>
      <c r="AW803" s="2"/>
      <c r="AY803" s="2"/>
    </row>
    <row r="804" spans="35:51" x14ac:dyDescent="0.25">
      <c r="AI804" s="2"/>
      <c r="AK804" s="2"/>
      <c r="AL804" s="90">
        <v>42438</v>
      </c>
      <c r="AM804" s="91" t="s">
        <v>504</v>
      </c>
      <c r="AN804" s="92" t="s">
        <v>507</v>
      </c>
      <c r="AO804" s="2"/>
      <c r="AS804" s="2"/>
      <c r="AU804" s="2"/>
      <c r="AW804" s="2"/>
      <c r="AY804" s="2"/>
    </row>
    <row r="805" spans="35:51" x14ac:dyDescent="0.25">
      <c r="AI805" s="2"/>
      <c r="AK805" s="2"/>
      <c r="AL805" s="93">
        <v>42439</v>
      </c>
      <c r="AM805" s="91" t="s">
        <v>504</v>
      </c>
      <c r="AN805" s="92" t="s">
        <v>507</v>
      </c>
      <c r="AO805" s="2"/>
      <c r="AS805" s="2"/>
      <c r="AU805" s="2"/>
      <c r="AW805" s="2"/>
      <c r="AY805" s="2"/>
    </row>
    <row r="806" spans="35:51" x14ac:dyDescent="0.25">
      <c r="AI806" s="2"/>
      <c r="AK806" s="2"/>
      <c r="AL806" s="90">
        <v>42440</v>
      </c>
      <c r="AM806" s="91" t="s">
        <v>504</v>
      </c>
      <c r="AN806" s="92" t="s">
        <v>507</v>
      </c>
      <c r="AO806" s="2"/>
      <c r="AS806" s="2"/>
      <c r="AU806" s="2"/>
      <c r="AW806" s="2"/>
      <c r="AY806" s="2"/>
    </row>
    <row r="807" spans="35:51" x14ac:dyDescent="0.25">
      <c r="AI807" s="2"/>
      <c r="AK807" s="2"/>
      <c r="AL807" s="93">
        <v>42441</v>
      </c>
      <c r="AM807" s="91" t="s">
        <v>504</v>
      </c>
      <c r="AN807" s="92" t="s">
        <v>507</v>
      </c>
      <c r="AO807" s="2"/>
      <c r="AS807" s="2"/>
      <c r="AU807" s="2"/>
      <c r="AW807" s="2"/>
      <c r="AY807" s="2"/>
    </row>
    <row r="808" spans="35:51" x14ac:dyDescent="0.25">
      <c r="AI808" s="2"/>
      <c r="AK808" s="2"/>
      <c r="AL808" s="90">
        <v>42442</v>
      </c>
      <c r="AM808" s="91" t="s">
        <v>504</v>
      </c>
      <c r="AN808" s="92" t="s">
        <v>507</v>
      </c>
      <c r="AO808" s="2"/>
      <c r="AS808" s="2"/>
      <c r="AU808" s="2"/>
      <c r="AW808" s="2"/>
      <c r="AY808" s="2"/>
    </row>
    <row r="809" spans="35:51" x14ac:dyDescent="0.25">
      <c r="AI809" s="2"/>
      <c r="AK809" s="2"/>
      <c r="AL809" s="93">
        <v>42443</v>
      </c>
      <c r="AM809" s="91" t="s">
        <v>504</v>
      </c>
      <c r="AN809" s="92" t="s">
        <v>507</v>
      </c>
      <c r="AO809" s="2"/>
      <c r="AS809" s="2"/>
      <c r="AU809" s="2"/>
      <c r="AW809" s="2"/>
      <c r="AY809" s="2"/>
    </row>
    <row r="810" spans="35:51" x14ac:dyDescent="0.25">
      <c r="AI810" s="2"/>
      <c r="AK810" s="2"/>
      <c r="AL810" s="90">
        <v>42444</v>
      </c>
      <c r="AM810" s="91" t="s">
        <v>504</v>
      </c>
      <c r="AN810" s="92" t="s">
        <v>507</v>
      </c>
      <c r="AO810" s="2"/>
      <c r="AS810" s="2"/>
      <c r="AU810" s="2"/>
      <c r="AW810" s="2"/>
      <c r="AY810" s="2"/>
    </row>
    <row r="811" spans="35:51" x14ac:dyDescent="0.25">
      <c r="AI811" s="2"/>
      <c r="AK811" s="2"/>
      <c r="AL811" s="93">
        <v>42445</v>
      </c>
      <c r="AM811" s="91" t="s">
        <v>504</v>
      </c>
      <c r="AN811" s="92" t="s">
        <v>507</v>
      </c>
      <c r="AO811" s="2"/>
      <c r="AS811" s="2"/>
      <c r="AU811" s="2"/>
      <c r="AW811" s="2"/>
      <c r="AY811" s="2"/>
    </row>
    <row r="812" spans="35:51" x14ac:dyDescent="0.25">
      <c r="AI812" s="2"/>
      <c r="AK812" s="2"/>
      <c r="AL812" s="90">
        <v>42446</v>
      </c>
      <c r="AM812" s="91" t="s">
        <v>504</v>
      </c>
      <c r="AN812" s="92" t="s">
        <v>507</v>
      </c>
      <c r="AO812" s="2"/>
      <c r="AS812" s="2"/>
      <c r="AU812" s="2"/>
      <c r="AW812" s="2"/>
      <c r="AY812" s="2"/>
    </row>
    <row r="813" spans="35:51" x14ac:dyDescent="0.25">
      <c r="AI813" s="2"/>
      <c r="AK813" s="2"/>
      <c r="AL813" s="93">
        <v>42447</v>
      </c>
      <c r="AM813" s="91" t="s">
        <v>504</v>
      </c>
      <c r="AN813" s="92" t="s">
        <v>507</v>
      </c>
      <c r="AO813" s="2"/>
      <c r="AS813" s="2"/>
      <c r="AU813" s="2"/>
      <c r="AW813" s="2"/>
      <c r="AY813" s="2"/>
    </row>
    <row r="814" spans="35:51" x14ac:dyDescent="0.25">
      <c r="AI814" s="2"/>
      <c r="AK814" s="2"/>
      <c r="AL814" s="90">
        <v>42448</v>
      </c>
      <c r="AM814" s="91" t="s">
        <v>504</v>
      </c>
      <c r="AN814" s="92" t="s">
        <v>507</v>
      </c>
      <c r="AO814" s="2"/>
      <c r="AS814" s="2"/>
      <c r="AU814" s="2"/>
      <c r="AW814" s="2"/>
      <c r="AY814" s="2"/>
    </row>
    <row r="815" spans="35:51" x14ac:dyDescent="0.25">
      <c r="AI815" s="2"/>
      <c r="AK815" s="2"/>
      <c r="AL815" s="93">
        <v>42449</v>
      </c>
      <c r="AM815" s="91" t="s">
        <v>504</v>
      </c>
      <c r="AN815" s="92" t="s">
        <v>507</v>
      </c>
      <c r="AO815" s="2"/>
      <c r="AS815" s="2"/>
      <c r="AU815" s="2"/>
      <c r="AW815" s="2"/>
      <c r="AY815" s="2"/>
    </row>
    <row r="816" spans="35:51" x14ac:dyDescent="0.25">
      <c r="AI816" s="2"/>
      <c r="AK816" s="2"/>
      <c r="AL816" s="90">
        <v>42450</v>
      </c>
      <c r="AM816" s="91" t="s">
        <v>504</v>
      </c>
      <c r="AN816" s="92" t="s">
        <v>507</v>
      </c>
      <c r="AO816" s="2"/>
      <c r="AS816" s="2"/>
      <c r="AU816" s="2"/>
      <c r="AW816" s="2"/>
      <c r="AY816" s="2"/>
    </row>
    <row r="817" spans="35:51" x14ac:dyDescent="0.25">
      <c r="AI817" s="2"/>
      <c r="AK817" s="2"/>
      <c r="AL817" s="93">
        <v>42451</v>
      </c>
      <c r="AM817" s="91" t="s">
        <v>504</v>
      </c>
      <c r="AN817" s="92" t="s">
        <v>507</v>
      </c>
      <c r="AO817" s="2"/>
      <c r="AS817" s="2"/>
      <c r="AU817" s="2"/>
      <c r="AW817" s="2"/>
      <c r="AY817" s="2"/>
    </row>
    <row r="818" spans="35:51" x14ac:dyDescent="0.25">
      <c r="AI818" s="2"/>
      <c r="AK818" s="2"/>
      <c r="AL818" s="90">
        <v>42452</v>
      </c>
      <c r="AM818" s="91" t="s">
        <v>504</v>
      </c>
      <c r="AN818" s="92" t="s">
        <v>507</v>
      </c>
      <c r="AO818" s="2"/>
      <c r="AS818" s="2"/>
      <c r="AU818" s="2"/>
      <c r="AW818" s="2"/>
      <c r="AY818" s="2"/>
    </row>
    <row r="819" spans="35:51" x14ac:dyDescent="0.25">
      <c r="AI819" s="2"/>
      <c r="AK819" s="2"/>
      <c r="AL819" s="93">
        <v>42453</v>
      </c>
      <c r="AM819" s="91" t="s">
        <v>504</v>
      </c>
      <c r="AN819" s="92" t="s">
        <v>507</v>
      </c>
      <c r="AO819" s="2"/>
      <c r="AS819" s="2"/>
      <c r="AU819" s="2"/>
      <c r="AW819" s="2"/>
      <c r="AY819" s="2"/>
    </row>
    <row r="820" spans="35:51" x14ac:dyDescent="0.25">
      <c r="AI820" s="2"/>
      <c r="AK820" s="2"/>
      <c r="AL820" s="90">
        <v>42454</v>
      </c>
      <c r="AM820" s="91" t="s">
        <v>504</v>
      </c>
      <c r="AN820" s="92" t="s">
        <v>507</v>
      </c>
      <c r="AO820" s="2"/>
      <c r="AS820" s="2"/>
      <c r="AU820" s="2"/>
      <c r="AW820" s="2"/>
      <c r="AY820" s="2"/>
    </row>
    <row r="821" spans="35:51" x14ac:dyDescent="0.25">
      <c r="AI821" s="2"/>
      <c r="AK821" s="2"/>
      <c r="AL821" s="93">
        <v>42455</v>
      </c>
      <c r="AM821" s="91" t="s">
        <v>504</v>
      </c>
      <c r="AN821" s="92" t="s">
        <v>507</v>
      </c>
      <c r="AO821" s="2"/>
      <c r="AS821" s="2"/>
      <c r="AU821" s="2"/>
      <c r="AW821" s="2"/>
      <c r="AY821" s="2"/>
    </row>
    <row r="822" spans="35:51" x14ac:dyDescent="0.25">
      <c r="AI822" s="2"/>
      <c r="AK822" s="2"/>
      <c r="AL822" s="90">
        <v>42456</v>
      </c>
      <c r="AM822" s="91" t="s">
        <v>504</v>
      </c>
      <c r="AN822" s="92" t="s">
        <v>507</v>
      </c>
      <c r="AO822" s="2"/>
      <c r="AS822" s="2"/>
      <c r="AU822" s="2"/>
      <c r="AW822" s="2"/>
      <c r="AY822" s="2"/>
    </row>
    <row r="823" spans="35:51" x14ac:dyDescent="0.25">
      <c r="AI823" s="2"/>
      <c r="AK823" s="2"/>
      <c r="AL823" s="93">
        <v>42457</v>
      </c>
      <c r="AM823" s="91" t="s">
        <v>504</v>
      </c>
      <c r="AN823" s="92" t="s">
        <v>507</v>
      </c>
      <c r="AO823" s="2"/>
      <c r="AS823" s="2"/>
      <c r="AU823" s="2"/>
      <c r="AW823" s="2"/>
      <c r="AY823" s="2"/>
    </row>
    <row r="824" spans="35:51" x14ac:dyDescent="0.25">
      <c r="AI824" s="2"/>
      <c r="AK824" s="2"/>
      <c r="AL824" s="90">
        <v>42458</v>
      </c>
      <c r="AM824" s="91" t="s">
        <v>504</v>
      </c>
      <c r="AN824" s="92" t="s">
        <v>507</v>
      </c>
      <c r="AO824" s="2"/>
      <c r="AS824" s="2"/>
      <c r="AU824" s="2"/>
      <c r="AW824" s="2"/>
      <c r="AY824" s="2"/>
    </row>
    <row r="825" spans="35:51" x14ac:dyDescent="0.25">
      <c r="AI825" s="2"/>
      <c r="AK825" s="2"/>
      <c r="AL825" s="93">
        <v>42459</v>
      </c>
      <c r="AM825" s="91" t="s">
        <v>504</v>
      </c>
      <c r="AN825" s="92" t="s">
        <v>507</v>
      </c>
      <c r="AO825" s="2"/>
      <c r="AS825" s="2"/>
      <c r="AU825" s="2"/>
      <c r="AW825" s="2"/>
      <c r="AY825" s="2"/>
    </row>
    <row r="826" spans="35:51" x14ac:dyDescent="0.25">
      <c r="AI826" s="2"/>
      <c r="AK826" s="2"/>
      <c r="AL826" s="90">
        <v>42460</v>
      </c>
      <c r="AM826" s="91" t="s">
        <v>504</v>
      </c>
      <c r="AN826" s="92" t="s">
        <v>507</v>
      </c>
      <c r="AO826" s="2"/>
      <c r="AS826" s="2"/>
      <c r="AU826" s="2"/>
      <c r="AW826" s="2"/>
      <c r="AY826" s="2"/>
    </row>
    <row r="827" spans="35:51" x14ac:dyDescent="0.25">
      <c r="AI827" s="2"/>
      <c r="AK827" s="2"/>
      <c r="AL827" s="93">
        <v>42461</v>
      </c>
      <c r="AM827" s="91" t="s">
        <v>504</v>
      </c>
      <c r="AN827" s="92" t="s">
        <v>508</v>
      </c>
      <c r="AO827" s="2"/>
      <c r="AS827" s="2"/>
      <c r="AU827" s="2"/>
      <c r="AW827" s="2"/>
      <c r="AY827" s="2"/>
    </row>
    <row r="828" spans="35:51" x14ac:dyDescent="0.25">
      <c r="AI828" s="2"/>
      <c r="AK828" s="2"/>
      <c r="AL828" s="90">
        <v>42462</v>
      </c>
      <c r="AM828" s="91" t="s">
        <v>504</v>
      </c>
      <c r="AN828" s="92" t="s">
        <v>508</v>
      </c>
      <c r="AO828" s="2"/>
      <c r="AS828" s="2"/>
      <c r="AU828" s="2"/>
      <c r="AW828" s="2"/>
      <c r="AY828" s="2"/>
    </row>
    <row r="829" spans="35:51" x14ac:dyDescent="0.25">
      <c r="AI829" s="2"/>
      <c r="AK829" s="2"/>
      <c r="AL829" s="93">
        <v>42463</v>
      </c>
      <c r="AM829" s="91" t="s">
        <v>504</v>
      </c>
      <c r="AN829" s="92" t="s">
        <v>508</v>
      </c>
      <c r="AO829" s="2"/>
      <c r="AS829" s="2"/>
      <c r="AU829" s="2"/>
      <c r="AW829" s="2"/>
      <c r="AY829" s="2"/>
    </row>
    <row r="830" spans="35:51" x14ac:dyDescent="0.25">
      <c r="AI830" s="2"/>
      <c r="AK830" s="2"/>
      <c r="AL830" s="90">
        <v>42464</v>
      </c>
      <c r="AM830" s="91" t="s">
        <v>504</v>
      </c>
      <c r="AN830" s="92" t="s">
        <v>508</v>
      </c>
      <c r="AO830" s="2"/>
      <c r="AS830" s="2"/>
      <c r="AU830" s="2"/>
      <c r="AW830" s="2"/>
      <c r="AY830" s="2"/>
    </row>
    <row r="831" spans="35:51" x14ac:dyDescent="0.25">
      <c r="AI831" s="2"/>
      <c r="AK831" s="2"/>
      <c r="AL831" s="93">
        <v>42465</v>
      </c>
      <c r="AM831" s="91" t="s">
        <v>504</v>
      </c>
      <c r="AN831" s="92" t="s">
        <v>508</v>
      </c>
      <c r="AO831" s="2"/>
      <c r="AS831" s="2"/>
      <c r="AU831" s="2"/>
      <c r="AW831" s="2"/>
      <c r="AY831" s="2"/>
    </row>
    <row r="832" spans="35:51" x14ac:dyDescent="0.25">
      <c r="AI832" s="2"/>
      <c r="AK832" s="2"/>
      <c r="AL832" s="90">
        <v>42466</v>
      </c>
      <c r="AM832" s="91" t="s">
        <v>504</v>
      </c>
      <c r="AN832" s="92" t="s">
        <v>508</v>
      </c>
      <c r="AO832" s="2"/>
      <c r="AS832" s="2"/>
      <c r="AU832" s="2"/>
      <c r="AW832" s="2"/>
      <c r="AY832" s="2"/>
    </row>
    <row r="833" spans="35:51" x14ac:dyDescent="0.25">
      <c r="AI833" s="2"/>
      <c r="AK833" s="2"/>
      <c r="AL833" s="93">
        <v>42467</v>
      </c>
      <c r="AM833" s="91" t="s">
        <v>504</v>
      </c>
      <c r="AN833" s="92" t="s">
        <v>508</v>
      </c>
      <c r="AO833" s="2"/>
      <c r="AS833" s="2"/>
      <c r="AU833" s="2"/>
      <c r="AW833" s="2"/>
      <c r="AY833" s="2"/>
    </row>
    <row r="834" spans="35:51" x14ac:dyDescent="0.25">
      <c r="AI834" s="2"/>
      <c r="AK834" s="2"/>
      <c r="AL834" s="90">
        <v>42468</v>
      </c>
      <c r="AM834" s="91" t="s">
        <v>504</v>
      </c>
      <c r="AN834" s="92" t="s">
        <v>508</v>
      </c>
      <c r="AO834" s="2"/>
      <c r="AS834" s="2"/>
      <c r="AU834" s="2"/>
      <c r="AW834" s="2"/>
      <c r="AY834" s="2"/>
    </row>
    <row r="835" spans="35:51" x14ac:dyDescent="0.25">
      <c r="AI835" s="2"/>
      <c r="AK835" s="2"/>
      <c r="AL835" s="93">
        <v>42469</v>
      </c>
      <c r="AM835" s="91" t="s">
        <v>504</v>
      </c>
      <c r="AN835" s="92" t="s">
        <v>508</v>
      </c>
      <c r="AO835" s="2"/>
      <c r="AS835" s="2"/>
      <c r="AU835" s="2"/>
      <c r="AW835" s="2"/>
      <c r="AY835" s="2"/>
    </row>
    <row r="836" spans="35:51" x14ac:dyDescent="0.25">
      <c r="AI836" s="2"/>
      <c r="AK836" s="2"/>
      <c r="AL836" s="90">
        <v>42470</v>
      </c>
      <c r="AM836" s="91" t="s">
        <v>504</v>
      </c>
      <c r="AN836" s="92" t="s">
        <v>508</v>
      </c>
      <c r="AO836" s="2"/>
      <c r="AS836" s="2"/>
      <c r="AU836" s="2"/>
      <c r="AW836" s="2"/>
      <c r="AY836" s="2"/>
    </row>
    <row r="837" spans="35:51" x14ac:dyDescent="0.25">
      <c r="AI837" s="2"/>
      <c r="AK837" s="2"/>
      <c r="AL837" s="93">
        <v>42471</v>
      </c>
      <c r="AM837" s="91" t="s">
        <v>504</v>
      </c>
      <c r="AN837" s="92" t="s">
        <v>508</v>
      </c>
      <c r="AO837" s="2"/>
      <c r="AS837" s="2"/>
      <c r="AU837" s="2"/>
      <c r="AW837" s="2"/>
      <c r="AY837" s="2"/>
    </row>
    <row r="838" spans="35:51" x14ac:dyDescent="0.25">
      <c r="AI838" s="2"/>
      <c r="AK838" s="2"/>
      <c r="AL838" s="90">
        <v>42472</v>
      </c>
      <c r="AM838" s="91" t="s">
        <v>504</v>
      </c>
      <c r="AN838" s="92" t="s">
        <v>508</v>
      </c>
      <c r="AO838" s="2"/>
      <c r="AS838" s="2"/>
      <c r="AU838" s="2"/>
      <c r="AW838" s="2"/>
      <c r="AY838" s="2"/>
    </row>
    <row r="839" spans="35:51" x14ac:dyDescent="0.25">
      <c r="AI839" s="2"/>
      <c r="AK839" s="2"/>
      <c r="AL839" s="93">
        <v>42473</v>
      </c>
      <c r="AM839" s="91" t="s">
        <v>504</v>
      </c>
      <c r="AN839" s="92" t="s">
        <v>508</v>
      </c>
      <c r="AO839" s="2"/>
      <c r="AS839" s="2"/>
      <c r="AU839" s="2"/>
      <c r="AW839" s="2"/>
      <c r="AY839" s="2"/>
    </row>
    <row r="840" spans="35:51" x14ac:dyDescent="0.25">
      <c r="AI840" s="2"/>
      <c r="AK840" s="2"/>
      <c r="AL840" s="90">
        <v>42474</v>
      </c>
      <c r="AM840" s="91" t="s">
        <v>504</v>
      </c>
      <c r="AN840" s="92" t="s">
        <v>508</v>
      </c>
      <c r="AO840" s="2"/>
      <c r="AS840" s="2"/>
      <c r="AU840" s="2"/>
      <c r="AW840" s="2"/>
      <c r="AY840" s="2"/>
    </row>
    <row r="841" spans="35:51" x14ac:dyDescent="0.25">
      <c r="AI841" s="2"/>
      <c r="AK841" s="2"/>
      <c r="AL841" s="93">
        <v>42475</v>
      </c>
      <c r="AM841" s="91" t="s">
        <v>504</v>
      </c>
      <c r="AN841" s="92" t="s">
        <v>508</v>
      </c>
      <c r="AO841" s="2"/>
      <c r="AS841" s="2"/>
      <c r="AU841" s="2"/>
      <c r="AW841" s="2"/>
      <c r="AY841" s="2"/>
    </row>
    <row r="842" spans="35:51" x14ac:dyDescent="0.25">
      <c r="AI842" s="2"/>
      <c r="AK842" s="2"/>
      <c r="AL842" s="90">
        <v>42476</v>
      </c>
      <c r="AM842" s="91" t="s">
        <v>504</v>
      </c>
      <c r="AN842" s="92" t="s">
        <v>508</v>
      </c>
      <c r="AO842" s="2"/>
      <c r="AS842" s="2"/>
      <c r="AU842" s="2"/>
      <c r="AW842" s="2"/>
      <c r="AY842" s="2"/>
    </row>
    <row r="843" spans="35:51" x14ac:dyDescent="0.25">
      <c r="AI843" s="2"/>
      <c r="AK843" s="2"/>
      <c r="AL843" s="93">
        <v>42477</v>
      </c>
      <c r="AM843" s="91" t="s">
        <v>504</v>
      </c>
      <c r="AN843" s="92" t="s">
        <v>508</v>
      </c>
      <c r="AO843" s="2"/>
      <c r="AS843" s="2"/>
      <c r="AU843" s="2"/>
      <c r="AW843" s="2"/>
      <c r="AY843" s="2"/>
    </row>
    <row r="844" spans="35:51" x14ac:dyDescent="0.25">
      <c r="AI844" s="2"/>
      <c r="AK844" s="2"/>
      <c r="AL844" s="90">
        <v>42478</v>
      </c>
      <c r="AM844" s="91" t="s">
        <v>504</v>
      </c>
      <c r="AN844" s="92" t="s">
        <v>508</v>
      </c>
      <c r="AO844" s="2"/>
      <c r="AS844" s="2"/>
      <c r="AU844" s="2"/>
      <c r="AW844" s="2"/>
      <c r="AY844" s="2"/>
    </row>
    <row r="845" spans="35:51" x14ac:dyDescent="0.25">
      <c r="AI845" s="2"/>
      <c r="AK845" s="2"/>
      <c r="AL845" s="93">
        <v>42479</v>
      </c>
      <c r="AM845" s="91" t="s">
        <v>504</v>
      </c>
      <c r="AN845" s="92" t="s">
        <v>508</v>
      </c>
      <c r="AO845" s="2"/>
      <c r="AS845" s="2"/>
      <c r="AU845" s="2"/>
      <c r="AW845" s="2"/>
      <c r="AY845" s="2"/>
    </row>
    <row r="846" spans="35:51" x14ac:dyDescent="0.25">
      <c r="AI846" s="2"/>
      <c r="AK846" s="2"/>
      <c r="AL846" s="90">
        <v>42480</v>
      </c>
      <c r="AM846" s="91" t="s">
        <v>504</v>
      </c>
      <c r="AN846" s="92" t="s">
        <v>508</v>
      </c>
      <c r="AO846" s="2"/>
      <c r="AS846" s="2"/>
      <c r="AU846" s="2"/>
      <c r="AW846" s="2"/>
      <c r="AY846" s="2"/>
    </row>
    <row r="847" spans="35:51" x14ac:dyDescent="0.25">
      <c r="AI847" s="2"/>
      <c r="AK847" s="2"/>
      <c r="AL847" s="93">
        <v>42481</v>
      </c>
      <c r="AM847" s="91" t="s">
        <v>504</v>
      </c>
      <c r="AN847" s="92" t="s">
        <v>508</v>
      </c>
      <c r="AO847" s="2"/>
      <c r="AS847" s="2"/>
      <c r="AU847" s="2"/>
      <c r="AW847" s="2"/>
      <c r="AY847" s="2"/>
    </row>
    <row r="848" spans="35:51" x14ac:dyDescent="0.25">
      <c r="AI848" s="2"/>
      <c r="AK848" s="2"/>
      <c r="AL848" s="90">
        <v>42482</v>
      </c>
      <c r="AM848" s="91" t="s">
        <v>504</v>
      </c>
      <c r="AN848" s="92" t="s">
        <v>508</v>
      </c>
      <c r="AO848" s="2"/>
      <c r="AS848" s="2"/>
      <c r="AU848" s="2"/>
      <c r="AW848" s="2"/>
      <c r="AY848" s="2"/>
    </row>
    <row r="849" spans="35:51" x14ac:dyDescent="0.25">
      <c r="AI849" s="2"/>
      <c r="AK849" s="2"/>
      <c r="AL849" s="93">
        <v>42483</v>
      </c>
      <c r="AM849" s="91" t="s">
        <v>504</v>
      </c>
      <c r="AN849" s="92" t="s">
        <v>508</v>
      </c>
      <c r="AO849" s="2"/>
      <c r="AS849" s="2"/>
      <c r="AU849" s="2"/>
      <c r="AW849" s="2"/>
      <c r="AY849" s="2"/>
    </row>
    <row r="850" spans="35:51" x14ac:dyDescent="0.25">
      <c r="AI850" s="2"/>
      <c r="AK850" s="2"/>
      <c r="AL850" s="90">
        <v>42484</v>
      </c>
      <c r="AM850" s="91" t="s">
        <v>504</v>
      </c>
      <c r="AN850" s="92" t="s">
        <v>508</v>
      </c>
      <c r="AO850" s="2"/>
      <c r="AS850" s="2"/>
      <c r="AU850" s="2"/>
      <c r="AW850" s="2"/>
      <c r="AY850" s="2"/>
    </row>
    <row r="851" spans="35:51" x14ac:dyDescent="0.25">
      <c r="AI851" s="2"/>
      <c r="AK851" s="2"/>
      <c r="AL851" s="93">
        <v>42485</v>
      </c>
      <c r="AM851" s="91" t="s">
        <v>504</v>
      </c>
      <c r="AN851" s="92" t="s">
        <v>508</v>
      </c>
      <c r="AO851" s="2"/>
      <c r="AS851" s="2"/>
      <c r="AU851" s="2"/>
      <c r="AW851" s="2"/>
      <c r="AY851" s="2"/>
    </row>
    <row r="852" spans="35:51" x14ac:dyDescent="0.25">
      <c r="AI852" s="2"/>
      <c r="AK852" s="2"/>
      <c r="AL852" s="90">
        <v>42486</v>
      </c>
      <c r="AM852" s="91" t="s">
        <v>504</v>
      </c>
      <c r="AN852" s="92" t="s">
        <v>508</v>
      </c>
      <c r="AO852" s="2"/>
      <c r="AS852" s="2"/>
      <c r="AU852" s="2"/>
      <c r="AW852" s="2"/>
      <c r="AY852" s="2"/>
    </row>
    <row r="853" spans="35:51" x14ac:dyDescent="0.25">
      <c r="AI853" s="2"/>
      <c r="AK853" s="2"/>
      <c r="AL853" s="93">
        <v>42487</v>
      </c>
      <c r="AM853" s="91" t="s">
        <v>504</v>
      </c>
      <c r="AN853" s="92" t="s">
        <v>508</v>
      </c>
      <c r="AO853" s="2"/>
      <c r="AS853" s="2"/>
      <c r="AU853" s="2"/>
      <c r="AW853" s="2"/>
      <c r="AY853" s="2"/>
    </row>
    <row r="854" spans="35:51" x14ac:dyDescent="0.25">
      <c r="AI854" s="2"/>
      <c r="AK854" s="2"/>
      <c r="AL854" s="90">
        <v>42488</v>
      </c>
      <c r="AM854" s="91" t="s">
        <v>504</v>
      </c>
      <c r="AN854" s="92" t="s">
        <v>508</v>
      </c>
      <c r="AO854" s="2"/>
      <c r="AS854" s="2"/>
      <c r="AU854" s="2"/>
      <c r="AW854" s="2"/>
      <c r="AY854" s="2"/>
    </row>
    <row r="855" spans="35:51" x14ac:dyDescent="0.25">
      <c r="AI855" s="2"/>
      <c r="AK855" s="2"/>
      <c r="AL855" s="93">
        <v>42489</v>
      </c>
      <c r="AM855" s="91" t="s">
        <v>504</v>
      </c>
      <c r="AN855" s="92" t="s">
        <v>508</v>
      </c>
      <c r="AO855" s="2"/>
      <c r="AS855" s="2"/>
      <c r="AU855" s="2"/>
      <c r="AW855" s="2"/>
      <c r="AY855" s="2"/>
    </row>
    <row r="856" spans="35:51" x14ac:dyDescent="0.25">
      <c r="AI856" s="2"/>
      <c r="AK856" s="2"/>
      <c r="AL856" s="90">
        <v>42490</v>
      </c>
      <c r="AM856" s="91" t="s">
        <v>504</v>
      </c>
      <c r="AN856" s="92" t="s">
        <v>508</v>
      </c>
      <c r="AO856" s="2"/>
      <c r="AS856" s="2"/>
      <c r="AU856" s="2"/>
      <c r="AW856" s="2"/>
      <c r="AY856" s="2"/>
    </row>
    <row r="857" spans="35:51" x14ac:dyDescent="0.25">
      <c r="AI857" s="2"/>
      <c r="AK857" s="2"/>
      <c r="AL857" s="93">
        <v>42491</v>
      </c>
      <c r="AM857" s="91" t="s">
        <v>504</v>
      </c>
      <c r="AN857" s="92" t="s">
        <v>509</v>
      </c>
      <c r="AO857" s="2"/>
      <c r="AS857" s="2"/>
      <c r="AU857" s="2"/>
      <c r="AW857" s="2"/>
      <c r="AY857" s="2"/>
    </row>
    <row r="858" spans="35:51" x14ac:dyDescent="0.25">
      <c r="AI858" s="2"/>
      <c r="AK858" s="2"/>
      <c r="AL858" s="90">
        <v>42492</v>
      </c>
      <c r="AM858" s="91" t="s">
        <v>504</v>
      </c>
      <c r="AN858" s="92" t="s">
        <v>509</v>
      </c>
      <c r="AO858" s="2"/>
      <c r="AS858" s="2"/>
      <c r="AU858" s="2"/>
      <c r="AW858" s="2"/>
      <c r="AY858" s="2"/>
    </row>
    <row r="859" spans="35:51" x14ac:dyDescent="0.25">
      <c r="AI859" s="2"/>
      <c r="AK859" s="2"/>
      <c r="AL859" s="93">
        <v>42493</v>
      </c>
      <c r="AM859" s="91" t="s">
        <v>504</v>
      </c>
      <c r="AN859" s="92" t="s">
        <v>509</v>
      </c>
      <c r="AO859" s="2"/>
      <c r="AS859" s="2"/>
      <c r="AU859" s="2"/>
      <c r="AW859" s="2"/>
      <c r="AY859" s="2"/>
    </row>
    <row r="860" spans="35:51" x14ac:dyDescent="0.25">
      <c r="AI860" s="2"/>
      <c r="AK860" s="2"/>
      <c r="AL860" s="90">
        <v>42494</v>
      </c>
      <c r="AM860" s="91" t="s">
        <v>504</v>
      </c>
      <c r="AN860" s="92" t="s">
        <v>509</v>
      </c>
      <c r="AO860" s="2"/>
      <c r="AS860" s="2"/>
      <c r="AU860" s="2"/>
      <c r="AW860" s="2"/>
      <c r="AY860" s="2"/>
    </row>
    <row r="861" spans="35:51" x14ac:dyDescent="0.25">
      <c r="AI861" s="2"/>
      <c r="AK861" s="2"/>
      <c r="AL861" s="93">
        <v>42495</v>
      </c>
      <c r="AM861" s="91" t="s">
        <v>504</v>
      </c>
      <c r="AN861" s="92" t="s">
        <v>509</v>
      </c>
      <c r="AO861" s="2"/>
      <c r="AS861" s="2"/>
      <c r="AU861" s="2"/>
      <c r="AW861" s="2"/>
      <c r="AY861" s="2"/>
    </row>
    <row r="862" spans="35:51" x14ac:dyDescent="0.25">
      <c r="AI862" s="2"/>
      <c r="AK862" s="2"/>
      <c r="AL862" s="90">
        <v>42496</v>
      </c>
      <c r="AM862" s="91" t="s">
        <v>504</v>
      </c>
      <c r="AN862" s="92" t="s">
        <v>509</v>
      </c>
      <c r="AO862" s="2"/>
      <c r="AS862" s="2"/>
      <c r="AU862" s="2"/>
      <c r="AW862" s="2"/>
      <c r="AY862" s="2"/>
    </row>
    <row r="863" spans="35:51" x14ac:dyDescent="0.25">
      <c r="AI863" s="2"/>
      <c r="AK863" s="2"/>
      <c r="AL863" s="93">
        <v>42497</v>
      </c>
      <c r="AM863" s="91" t="s">
        <v>504</v>
      </c>
      <c r="AN863" s="92" t="s">
        <v>509</v>
      </c>
      <c r="AO863" s="2"/>
      <c r="AS863" s="2"/>
      <c r="AU863" s="2"/>
      <c r="AW863" s="2"/>
      <c r="AY863" s="2"/>
    </row>
    <row r="864" spans="35:51" x14ac:dyDescent="0.25">
      <c r="AI864" s="2"/>
      <c r="AK864" s="2"/>
      <c r="AL864" s="90">
        <v>42498</v>
      </c>
      <c r="AM864" s="91" t="s">
        <v>504</v>
      </c>
      <c r="AN864" s="92" t="s">
        <v>509</v>
      </c>
      <c r="AO864" s="2"/>
      <c r="AS864" s="2"/>
      <c r="AU864" s="2"/>
      <c r="AW864" s="2"/>
      <c r="AY864" s="2"/>
    </row>
    <row r="865" spans="35:51" x14ac:dyDescent="0.25">
      <c r="AI865" s="2"/>
      <c r="AK865" s="2"/>
      <c r="AL865" s="93">
        <v>42499</v>
      </c>
      <c r="AM865" s="91" t="s">
        <v>504</v>
      </c>
      <c r="AN865" s="92" t="s">
        <v>509</v>
      </c>
      <c r="AO865" s="2"/>
      <c r="AS865" s="2"/>
      <c r="AU865" s="2"/>
      <c r="AW865" s="2"/>
      <c r="AY865" s="2"/>
    </row>
    <row r="866" spans="35:51" x14ac:dyDescent="0.25">
      <c r="AI866" s="2"/>
      <c r="AK866" s="2"/>
      <c r="AL866" s="90">
        <v>42500</v>
      </c>
      <c r="AM866" s="91" t="s">
        <v>504</v>
      </c>
      <c r="AN866" s="92" t="s">
        <v>509</v>
      </c>
      <c r="AO866" s="2"/>
      <c r="AS866" s="2"/>
      <c r="AU866" s="2"/>
      <c r="AW866" s="2"/>
      <c r="AY866" s="2"/>
    </row>
    <row r="867" spans="35:51" x14ac:dyDescent="0.25">
      <c r="AI867" s="2"/>
      <c r="AK867" s="2"/>
      <c r="AL867" s="93">
        <v>42501</v>
      </c>
      <c r="AM867" s="91" t="s">
        <v>504</v>
      </c>
      <c r="AN867" s="92" t="s">
        <v>509</v>
      </c>
      <c r="AO867" s="2"/>
      <c r="AS867" s="2"/>
      <c r="AU867" s="2"/>
      <c r="AW867" s="2"/>
      <c r="AY867" s="2"/>
    </row>
    <row r="868" spans="35:51" x14ac:dyDescent="0.25">
      <c r="AI868" s="2"/>
      <c r="AK868" s="2"/>
      <c r="AL868" s="90">
        <v>42502</v>
      </c>
      <c r="AM868" s="91" t="s">
        <v>504</v>
      </c>
      <c r="AN868" s="92" t="s">
        <v>509</v>
      </c>
      <c r="AO868" s="2"/>
      <c r="AS868" s="2"/>
      <c r="AU868" s="2"/>
      <c r="AW868" s="2"/>
      <c r="AY868" s="2"/>
    </row>
    <row r="869" spans="35:51" x14ac:dyDescent="0.25">
      <c r="AI869" s="2"/>
      <c r="AK869" s="2"/>
      <c r="AL869" s="93">
        <v>42503</v>
      </c>
      <c r="AM869" s="91" t="s">
        <v>504</v>
      </c>
      <c r="AN869" s="92" t="s">
        <v>509</v>
      </c>
      <c r="AO869" s="2"/>
      <c r="AS869" s="2"/>
      <c r="AU869" s="2"/>
      <c r="AW869" s="2"/>
      <c r="AY869" s="2"/>
    </row>
    <row r="870" spans="35:51" x14ac:dyDescent="0.25">
      <c r="AI870" s="2"/>
      <c r="AK870" s="2"/>
      <c r="AL870" s="90">
        <v>42504</v>
      </c>
      <c r="AM870" s="91" t="s">
        <v>504</v>
      </c>
      <c r="AN870" s="92" t="s">
        <v>509</v>
      </c>
      <c r="AO870" s="2"/>
      <c r="AS870" s="2"/>
      <c r="AU870" s="2"/>
      <c r="AW870" s="2"/>
      <c r="AY870" s="2"/>
    </row>
    <row r="871" spans="35:51" x14ac:dyDescent="0.25">
      <c r="AI871" s="2"/>
      <c r="AK871" s="2"/>
      <c r="AL871" s="93">
        <v>42505</v>
      </c>
      <c r="AM871" s="91" t="s">
        <v>504</v>
      </c>
      <c r="AN871" s="92" t="s">
        <v>509</v>
      </c>
      <c r="AO871" s="2"/>
      <c r="AS871" s="2"/>
      <c r="AU871" s="2"/>
      <c r="AW871" s="2"/>
      <c r="AY871" s="2"/>
    </row>
    <row r="872" spans="35:51" x14ac:dyDescent="0.25">
      <c r="AI872" s="2"/>
      <c r="AK872" s="2"/>
      <c r="AL872" s="90">
        <v>42506</v>
      </c>
      <c r="AM872" s="91" t="s">
        <v>504</v>
      </c>
      <c r="AN872" s="92" t="s">
        <v>509</v>
      </c>
      <c r="AO872" s="2"/>
      <c r="AS872" s="2"/>
      <c r="AU872" s="2"/>
      <c r="AW872" s="2"/>
      <c r="AY872" s="2"/>
    </row>
    <row r="873" spans="35:51" x14ac:dyDescent="0.25">
      <c r="AI873" s="2"/>
      <c r="AK873" s="2"/>
      <c r="AL873" s="93">
        <v>42507</v>
      </c>
      <c r="AM873" s="91" t="s">
        <v>504</v>
      </c>
      <c r="AN873" s="92" t="s">
        <v>509</v>
      </c>
      <c r="AO873" s="2"/>
      <c r="AS873" s="2"/>
      <c r="AU873" s="2"/>
      <c r="AW873" s="2"/>
      <c r="AY873" s="2"/>
    </row>
    <row r="874" spans="35:51" x14ac:dyDescent="0.25">
      <c r="AI874" s="2"/>
      <c r="AK874" s="2"/>
      <c r="AL874" s="90">
        <v>42508</v>
      </c>
      <c r="AM874" s="91" t="s">
        <v>504</v>
      </c>
      <c r="AN874" s="92" t="s">
        <v>509</v>
      </c>
      <c r="AO874" s="2"/>
      <c r="AS874" s="2"/>
      <c r="AU874" s="2"/>
      <c r="AW874" s="2"/>
      <c r="AY874" s="2"/>
    </row>
    <row r="875" spans="35:51" x14ac:dyDescent="0.25">
      <c r="AI875" s="2"/>
      <c r="AK875" s="2"/>
      <c r="AL875" s="93">
        <v>42509</v>
      </c>
      <c r="AM875" s="91" t="s">
        <v>504</v>
      </c>
      <c r="AN875" s="92" t="s">
        <v>509</v>
      </c>
      <c r="AO875" s="2"/>
      <c r="AS875" s="2"/>
      <c r="AU875" s="2"/>
      <c r="AW875" s="2"/>
      <c r="AY875" s="2"/>
    </row>
    <row r="876" spans="35:51" x14ac:dyDescent="0.25">
      <c r="AI876" s="2"/>
      <c r="AK876" s="2"/>
      <c r="AL876" s="90">
        <v>42510</v>
      </c>
      <c r="AM876" s="91" t="s">
        <v>504</v>
      </c>
      <c r="AN876" s="92" t="s">
        <v>509</v>
      </c>
      <c r="AO876" s="2"/>
      <c r="AS876" s="2"/>
      <c r="AU876" s="2"/>
      <c r="AW876" s="2"/>
      <c r="AY876" s="2"/>
    </row>
    <row r="877" spans="35:51" x14ac:dyDescent="0.25">
      <c r="AI877" s="2"/>
      <c r="AK877" s="2"/>
      <c r="AL877" s="93">
        <v>42511</v>
      </c>
      <c r="AM877" s="91" t="s">
        <v>504</v>
      </c>
      <c r="AN877" s="92" t="s">
        <v>509</v>
      </c>
      <c r="AO877" s="2"/>
      <c r="AS877" s="2"/>
      <c r="AU877" s="2"/>
      <c r="AW877" s="2"/>
      <c r="AY877" s="2"/>
    </row>
    <row r="878" spans="35:51" x14ac:dyDescent="0.25">
      <c r="AI878" s="2"/>
      <c r="AK878" s="2"/>
      <c r="AL878" s="90">
        <v>42512</v>
      </c>
      <c r="AM878" s="91" t="s">
        <v>504</v>
      </c>
      <c r="AN878" s="92" t="s">
        <v>509</v>
      </c>
      <c r="AO878" s="2"/>
      <c r="AS878" s="2"/>
      <c r="AU878" s="2"/>
      <c r="AW878" s="2"/>
      <c r="AY878" s="2"/>
    </row>
    <row r="879" spans="35:51" x14ac:dyDescent="0.25">
      <c r="AI879" s="2"/>
      <c r="AK879" s="2"/>
      <c r="AL879" s="93">
        <v>42513</v>
      </c>
      <c r="AM879" s="91" t="s">
        <v>504</v>
      </c>
      <c r="AN879" s="92" t="s">
        <v>509</v>
      </c>
      <c r="AO879" s="2"/>
      <c r="AS879" s="2"/>
      <c r="AU879" s="2"/>
      <c r="AW879" s="2"/>
      <c r="AY879" s="2"/>
    </row>
    <row r="880" spans="35:51" x14ac:dyDescent="0.25">
      <c r="AI880" s="2"/>
      <c r="AK880" s="2"/>
      <c r="AL880" s="90">
        <v>42514</v>
      </c>
      <c r="AM880" s="91" t="s">
        <v>504</v>
      </c>
      <c r="AN880" s="92" t="s">
        <v>509</v>
      </c>
      <c r="AO880" s="2"/>
      <c r="AS880" s="2"/>
      <c r="AU880" s="2"/>
      <c r="AW880" s="2"/>
      <c r="AY880" s="2"/>
    </row>
    <row r="881" spans="35:51" x14ac:dyDescent="0.25">
      <c r="AI881" s="2"/>
      <c r="AK881" s="2"/>
      <c r="AL881" s="93">
        <v>42515</v>
      </c>
      <c r="AM881" s="91" t="s">
        <v>504</v>
      </c>
      <c r="AN881" s="92" t="s">
        <v>509</v>
      </c>
      <c r="AO881" s="2"/>
      <c r="AS881" s="2"/>
      <c r="AU881" s="2"/>
      <c r="AW881" s="2"/>
      <c r="AY881" s="2"/>
    </row>
    <row r="882" spans="35:51" x14ac:dyDescent="0.25">
      <c r="AI882" s="2"/>
      <c r="AK882" s="2"/>
      <c r="AL882" s="90">
        <v>42516</v>
      </c>
      <c r="AM882" s="91" t="s">
        <v>504</v>
      </c>
      <c r="AN882" s="92" t="s">
        <v>509</v>
      </c>
      <c r="AO882" s="2"/>
      <c r="AS882" s="2"/>
      <c r="AU882" s="2"/>
      <c r="AW882" s="2"/>
      <c r="AY882" s="2"/>
    </row>
    <row r="883" spans="35:51" x14ac:dyDescent="0.25">
      <c r="AI883" s="2"/>
      <c r="AK883" s="2"/>
      <c r="AL883" s="93">
        <v>42517</v>
      </c>
      <c r="AM883" s="91" t="s">
        <v>504</v>
      </c>
      <c r="AN883" s="92" t="s">
        <v>509</v>
      </c>
      <c r="AO883" s="2"/>
      <c r="AS883" s="2"/>
      <c r="AU883" s="2"/>
      <c r="AW883" s="2"/>
      <c r="AY883" s="2"/>
    </row>
    <row r="884" spans="35:51" x14ac:dyDescent="0.25">
      <c r="AI884" s="2"/>
      <c r="AK884" s="2"/>
      <c r="AL884" s="90">
        <v>42518</v>
      </c>
      <c r="AM884" s="91" t="s">
        <v>504</v>
      </c>
      <c r="AN884" s="92" t="s">
        <v>509</v>
      </c>
      <c r="AO884" s="2"/>
      <c r="AS884" s="2"/>
      <c r="AU884" s="2"/>
      <c r="AW884" s="2"/>
      <c r="AY884" s="2"/>
    </row>
    <row r="885" spans="35:51" x14ac:dyDescent="0.25">
      <c r="AI885" s="2"/>
      <c r="AK885" s="2"/>
      <c r="AL885" s="93">
        <v>42519</v>
      </c>
      <c r="AM885" s="91" t="s">
        <v>504</v>
      </c>
      <c r="AN885" s="92" t="s">
        <v>509</v>
      </c>
      <c r="AO885" s="2"/>
      <c r="AS885" s="2"/>
      <c r="AU885" s="2"/>
      <c r="AW885" s="2"/>
      <c r="AY885" s="2"/>
    </row>
    <row r="886" spans="35:51" x14ac:dyDescent="0.25">
      <c r="AI886" s="2"/>
      <c r="AK886" s="2"/>
      <c r="AL886" s="90">
        <v>42520</v>
      </c>
      <c r="AM886" s="91" t="s">
        <v>504</v>
      </c>
      <c r="AN886" s="92" t="s">
        <v>509</v>
      </c>
      <c r="AO886" s="2"/>
      <c r="AS886" s="2"/>
      <c r="AU886" s="2"/>
      <c r="AW886" s="2"/>
      <c r="AY886" s="2"/>
    </row>
    <row r="887" spans="35:51" x14ac:dyDescent="0.25">
      <c r="AI887" s="2"/>
      <c r="AK887" s="2"/>
      <c r="AL887" s="93">
        <v>42521</v>
      </c>
      <c r="AM887" s="91" t="s">
        <v>504</v>
      </c>
      <c r="AN887" s="92" t="s">
        <v>509</v>
      </c>
      <c r="AO887" s="2"/>
      <c r="AS887" s="2"/>
      <c r="AU887" s="2"/>
      <c r="AW887" s="2"/>
      <c r="AY887" s="2"/>
    </row>
    <row r="888" spans="35:51" x14ac:dyDescent="0.25">
      <c r="AI888" s="2"/>
      <c r="AK888" s="2"/>
      <c r="AL888" s="90">
        <v>42522</v>
      </c>
      <c r="AM888" s="91" t="s">
        <v>504</v>
      </c>
      <c r="AN888" s="92" t="s">
        <v>510</v>
      </c>
      <c r="AO888" s="2"/>
      <c r="AS888" s="2"/>
      <c r="AU888" s="2"/>
      <c r="AW888" s="2"/>
      <c r="AY888" s="2"/>
    </row>
    <row r="889" spans="35:51" x14ac:dyDescent="0.25">
      <c r="AI889" s="2"/>
      <c r="AK889" s="2"/>
      <c r="AL889" s="93">
        <v>42523</v>
      </c>
      <c r="AM889" s="91" t="s">
        <v>504</v>
      </c>
      <c r="AN889" s="92" t="s">
        <v>510</v>
      </c>
      <c r="AO889" s="2"/>
      <c r="AS889" s="2"/>
      <c r="AU889" s="2"/>
      <c r="AW889" s="2"/>
      <c r="AY889" s="2"/>
    </row>
    <row r="890" spans="35:51" x14ac:dyDescent="0.25">
      <c r="AI890" s="2"/>
      <c r="AK890" s="2"/>
      <c r="AL890" s="90">
        <v>42524</v>
      </c>
      <c r="AM890" s="91" t="s">
        <v>504</v>
      </c>
      <c r="AN890" s="92" t="s">
        <v>510</v>
      </c>
      <c r="AO890" s="2"/>
      <c r="AS890" s="2"/>
      <c r="AU890" s="2"/>
      <c r="AW890" s="2"/>
      <c r="AY890" s="2"/>
    </row>
    <row r="891" spans="35:51" x14ac:dyDescent="0.25">
      <c r="AI891" s="2"/>
      <c r="AK891" s="2"/>
      <c r="AL891" s="93">
        <v>42525</v>
      </c>
      <c r="AM891" s="91" t="s">
        <v>504</v>
      </c>
      <c r="AN891" s="92" t="s">
        <v>510</v>
      </c>
      <c r="AO891" s="2"/>
      <c r="AS891" s="2"/>
      <c r="AU891" s="2"/>
      <c r="AW891" s="2"/>
      <c r="AY891" s="2"/>
    </row>
    <row r="892" spans="35:51" x14ac:dyDescent="0.25">
      <c r="AI892" s="2"/>
      <c r="AK892" s="2"/>
      <c r="AL892" s="90">
        <v>42526</v>
      </c>
      <c r="AM892" s="91" t="s">
        <v>504</v>
      </c>
      <c r="AN892" s="92" t="s">
        <v>510</v>
      </c>
      <c r="AO892" s="2"/>
      <c r="AS892" s="2"/>
      <c r="AU892" s="2"/>
      <c r="AW892" s="2"/>
      <c r="AY892" s="2"/>
    </row>
    <row r="893" spans="35:51" x14ac:dyDescent="0.25">
      <c r="AI893" s="2"/>
      <c r="AK893" s="2"/>
      <c r="AL893" s="93">
        <v>42527</v>
      </c>
      <c r="AM893" s="91" t="s">
        <v>504</v>
      </c>
      <c r="AN893" s="92" t="s">
        <v>510</v>
      </c>
      <c r="AO893" s="2"/>
      <c r="AS893" s="2"/>
      <c r="AU893" s="2"/>
      <c r="AW893" s="2"/>
      <c r="AY893" s="2"/>
    </row>
    <row r="894" spans="35:51" x14ac:dyDescent="0.25">
      <c r="AI894" s="2"/>
      <c r="AK894" s="2"/>
      <c r="AL894" s="90">
        <v>42528</v>
      </c>
      <c r="AM894" s="91" t="s">
        <v>504</v>
      </c>
      <c r="AN894" s="92" t="s">
        <v>510</v>
      </c>
      <c r="AO894" s="2"/>
      <c r="AS894" s="2"/>
      <c r="AU894" s="2"/>
      <c r="AW894" s="2"/>
      <c r="AY894" s="2"/>
    </row>
    <row r="895" spans="35:51" x14ac:dyDescent="0.25">
      <c r="AI895" s="2"/>
      <c r="AK895" s="2"/>
      <c r="AL895" s="93">
        <v>42529</v>
      </c>
      <c r="AM895" s="91" t="s">
        <v>504</v>
      </c>
      <c r="AN895" s="92" t="s">
        <v>510</v>
      </c>
      <c r="AO895" s="2"/>
      <c r="AS895" s="2"/>
      <c r="AU895" s="2"/>
      <c r="AW895" s="2"/>
      <c r="AY895" s="2"/>
    </row>
    <row r="896" spans="35:51" x14ac:dyDescent="0.25">
      <c r="AI896" s="2"/>
      <c r="AK896" s="2"/>
      <c r="AL896" s="90">
        <v>42530</v>
      </c>
      <c r="AM896" s="91" t="s">
        <v>504</v>
      </c>
      <c r="AN896" s="92" t="s">
        <v>510</v>
      </c>
      <c r="AO896" s="2"/>
      <c r="AS896" s="2"/>
      <c r="AU896" s="2"/>
      <c r="AW896" s="2"/>
      <c r="AY896" s="2"/>
    </row>
    <row r="897" spans="35:51" x14ac:dyDescent="0.25">
      <c r="AI897" s="2"/>
      <c r="AK897" s="2"/>
      <c r="AL897" s="93">
        <v>42531</v>
      </c>
      <c r="AM897" s="91" t="s">
        <v>504</v>
      </c>
      <c r="AN897" s="92" t="s">
        <v>510</v>
      </c>
      <c r="AO897" s="2"/>
      <c r="AS897" s="2"/>
      <c r="AU897" s="2"/>
      <c r="AW897" s="2"/>
      <c r="AY897" s="2"/>
    </row>
    <row r="898" spans="35:51" x14ac:dyDescent="0.25">
      <c r="AI898" s="2"/>
      <c r="AK898" s="2"/>
      <c r="AL898" s="90">
        <v>42532</v>
      </c>
      <c r="AM898" s="91" t="s">
        <v>504</v>
      </c>
      <c r="AN898" s="92" t="s">
        <v>510</v>
      </c>
      <c r="AO898" s="2"/>
      <c r="AS898" s="2"/>
      <c r="AU898" s="2"/>
      <c r="AW898" s="2"/>
      <c r="AY898" s="2"/>
    </row>
    <row r="899" spans="35:51" x14ac:dyDescent="0.25">
      <c r="AI899" s="2"/>
      <c r="AK899" s="2"/>
      <c r="AL899" s="93">
        <v>42533</v>
      </c>
      <c r="AM899" s="91" t="s">
        <v>504</v>
      </c>
      <c r="AN899" s="92" t="s">
        <v>510</v>
      </c>
      <c r="AO899" s="2"/>
      <c r="AS899" s="2"/>
      <c r="AU899" s="2"/>
      <c r="AW899" s="2"/>
      <c r="AY899" s="2"/>
    </row>
    <row r="900" spans="35:51" x14ac:dyDescent="0.25">
      <c r="AI900" s="2"/>
      <c r="AK900" s="2"/>
      <c r="AL900" s="90">
        <v>42534</v>
      </c>
      <c r="AM900" s="91" t="s">
        <v>504</v>
      </c>
      <c r="AN900" s="92" t="s">
        <v>510</v>
      </c>
      <c r="AO900" s="2"/>
      <c r="AS900" s="2"/>
      <c r="AU900" s="2"/>
      <c r="AW900" s="2"/>
      <c r="AY900" s="2"/>
    </row>
    <row r="901" spans="35:51" x14ac:dyDescent="0.25">
      <c r="AI901" s="2"/>
      <c r="AK901" s="2"/>
      <c r="AL901" s="93">
        <v>42535</v>
      </c>
      <c r="AM901" s="91" t="s">
        <v>504</v>
      </c>
      <c r="AN901" s="92" t="s">
        <v>510</v>
      </c>
      <c r="AO901" s="2"/>
      <c r="AS901" s="2"/>
      <c r="AU901" s="2"/>
      <c r="AW901" s="2"/>
      <c r="AY901" s="2"/>
    </row>
    <row r="902" spans="35:51" x14ac:dyDescent="0.25">
      <c r="AI902" s="2"/>
      <c r="AK902" s="2"/>
      <c r="AL902" s="90">
        <v>42536</v>
      </c>
      <c r="AM902" s="91" t="s">
        <v>504</v>
      </c>
      <c r="AN902" s="92" t="s">
        <v>510</v>
      </c>
      <c r="AO902" s="2"/>
      <c r="AS902" s="2"/>
      <c r="AU902" s="2"/>
      <c r="AW902" s="2"/>
      <c r="AY902" s="2"/>
    </row>
    <row r="903" spans="35:51" x14ac:dyDescent="0.25">
      <c r="AI903" s="2"/>
      <c r="AK903" s="2"/>
      <c r="AL903" s="93">
        <v>42537</v>
      </c>
      <c r="AM903" s="91" t="s">
        <v>504</v>
      </c>
      <c r="AN903" s="92" t="s">
        <v>510</v>
      </c>
      <c r="AO903" s="2"/>
      <c r="AS903" s="2"/>
      <c r="AU903" s="2"/>
      <c r="AW903" s="2"/>
      <c r="AY903" s="2"/>
    </row>
    <row r="904" spans="35:51" x14ac:dyDescent="0.25">
      <c r="AI904" s="2"/>
      <c r="AK904" s="2"/>
      <c r="AL904" s="90">
        <v>42538</v>
      </c>
      <c r="AM904" s="91" t="s">
        <v>504</v>
      </c>
      <c r="AN904" s="92" t="s">
        <v>510</v>
      </c>
      <c r="AO904" s="2"/>
      <c r="AS904" s="2"/>
      <c r="AU904" s="2"/>
      <c r="AW904" s="2"/>
      <c r="AY904" s="2"/>
    </row>
    <row r="905" spans="35:51" x14ac:dyDescent="0.25">
      <c r="AI905" s="2"/>
      <c r="AK905" s="2"/>
      <c r="AL905" s="93">
        <v>42539</v>
      </c>
      <c r="AM905" s="91" t="s">
        <v>504</v>
      </c>
      <c r="AN905" s="92" t="s">
        <v>510</v>
      </c>
      <c r="AO905" s="2"/>
      <c r="AS905" s="2"/>
      <c r="AU905" s="2"/>
      <c r="AW905" s="2"/>
      <c r="AY905" s="2"/>
    </row>
    <row r="906" spans="35:51" x14ac:dyDescent="0.25">
      <c r="AI906" s="2"/>
      <c r="AK906" s="2"/>
      <c r="AL906" s="90">
        <v>42540</v>
      </c>
      <c r="AM906" s="91" t="s">
        <v>504</v>
      </c>
      <c r="AN906" s="92" t="s">
        <v>510</v>
      </c>
      <c r="AO906" s="2"/>
      <c r="AS906" s="2"/>
      <c r="AU906" s="2"/>
      <c r="AW906" s="2"/>
      <c r="AY906" s="2"/>
    </row>
    <row r="907" spans="35:51" x14ac:dyDescent="0.25">
      <c r="AI907" s="2"/>
      <c r="AK907" s="2"/>
      <c r="AL907" s="93">
        <v>42541</v>
      </c>
      <c r="AM907" s="91" t="s">
        <v>504</v>
      </c>
      <c r="AN907" s="92" t="s">
        <v>510</v>
      </c>
      <c r="AO907" s="2"/>
      <c r="AS907" s="2"/>
      <c r="AU907" s="2"/>
      <c r="AW907" s="2"/>
      <c r="AY907" s="2"/>
    </row>
    <row r="908" spans="35:51" x14ac:dyDescent="0.25">
      <c r="AI908" s="2"/>
      <c r="AK908" s="2"/>
      <c r="AL908" s="90">
        <v>42542</v>
      </c>
      <c r="AM908" s="91" t="s">
        <v>504</v>
      </c>
      <c r="AN908" s="92" t="s">
        <v>510</v>
      </c>
      <c r="AO908" s="2"/>
      <c r="AS908" s="2"/>
      <c r="AU908" s="2"/>
      <c r="AW908" s="2"/>
      <c r="AY908" s="2"/>
    </row>
    <row r="909" spans="35:51" x14ac:dyDescent="0.25">
      <c r="AI909" s="2"/>
      <c r="AK909" s="2"/>
      <c r="AL909" s="93">
        <v>42543</v>
      </c>
      <c r="AM909" s="91" t="s">
        <v>504</v>
      </c>
      <c r="AN909" s="92" t="s">
        <v>510</v>
      </c>
      <c r="AO909" s="2"/>
      <c r="AS909" s="2"/>
      <c r="AU909" s="2"/>
      <c r="AW909" s="2"/>
      <c r="AY909" s="2"/>
    </row>
    <row r="910" spans="35:51" x14ac:dyDescent="0.25">
      <c r="AI910" s="2"/>
      <c r="AK910" s="2"/>
      <c r="AL910" s="90">
        <v>42544</v>
      </c>
      <c r="AM910" s="91" t="s">
        <v>504</v>
      </c>
      <c r="AN910" s="92" t="s">
        <v>510</v>
      </c>
      <c r="AO910" s="2"/>
      <c r="AS910" s="2"/>
      <c r="AU910" s="2"/>
      <c r="AW910" s="2"/>
      <c r="AY910" s="2"/>
    </row>
    <row r="911" spans="35:51" x14ac:dyDescent="0.25">
      <c r="AI911" s="2"/>
      <c r="AK911" s="2"/>
      <c r="AL911" s="93">
        <v>42545</v>
      </c>
      <c r="AM911" s="91" t="s">
        <v>504</v>
      </c>
      <c r="AN911" s="92" t="s">
        <v>510</v>
      </c>
      <c r="AO911" s="2"/>
      <c r="AS911" s="2"/>
      <c r="AU911" s="2"/>
      <c r="AW911" s="2"/>
      <c r="AY911" s="2"/>
    </row>
    <row r="912" spans="35:51" x14ac:dyDescent="0.25">
      <c r="AI912" s="2"/>
      <c r="AK912" s="2"/>
      <c r="AL912" s="90">
        <v>42546</v>
      </c>
      <c r="AM912" s="91" t="s">
        <v>504</v>
      </c>
      <c r="AN912" s="92" t="s">
        <v>510</v>
      </c>
      <c r="AO912" s="2"/>
      <c r="AS912" s="2"/>
      <c r="AU912" s="2"/>
      <c r="AW912" s="2"/>
      <c r="AY912" s="2"/>
    </row>
    <row r="913" spans="35:51" x14ac:dyDescent="0.25">
      <c r="AI913" s="2"/>
      <c r="AK913" s="2"/>
      <c r="AL913" s="93">
        <v>42547</v>
      </c>
      <c r="AM913" s="91" t="s">
        <v>504</v>
      </c>
      <c r="AN913" s="92" t="s">
        <v>510</v>
      </c>
      <c r="AO913" s="2"/>
      <c r="AS913" s="2"/>
      <c r="AU913" s="2"/>
      <c r="AW913" s="2"/>
      <c r="AY913" s="2"/>
    </row>
    <row r="914" spans="35:51" x14ac:dyDescent="0.25">
      <c r="AI914" s="2"/>
      <c r="AK914" s="2"/>
      <c r="AL914" s="90">
        <v>42548</v>
      </c>
      <c r="AM914" s="91" t="s">
        <v>504</v>
      </c>
      <c r="AN914" s="92" t="s">
        <v>510</v>
      </c>
      <c r="AO914" s="2"/>
      <c r="AS914" s="2"/>
      <c r="AU914" s="2"/>
      <c r="AW914" s="2"/>
      <c r="AY914" s="2"/>
    </row>
    <row r="915" spans="35:51" x14ac:dyDescent="0.25">
      <c r="AI915" s="2"/>
      <c r="AK915" s="2"/>
      <c r="AL915" s="93">
        <v>42549</v>
      </c>
      <c r="AM915" s="91" t="s">
        <v>504</v>
      </c>
      <c r="AN915" s="92" t="s">
        <v>510</v>
      </c>
      <c r="AO915" s="2"/>
      <c r="AS915" s="2"/>
      <c r="AU915" s="2"/>
      <c r="AW915" s="2"/>
      <c r="AY915" s="2"/>
    </row>
    <row r="916" spans="35:51" x14ac:dyDescent="0.25">
      <c r="AI916" s="2"/>
      <c r="AK916" s="2"/>
      <c r="AL916" s="90">
        <v>42550</v>
      </c>
      <c r="AM916" s="91" t="s">
        <v>504</v>
      </c>
      <c r="AN916" s="92" t="s">
        <v>510</v>
      </c>
      <c r="AO916" s="2"/>
      <c r="AS916" s="2"/>
      <c r="AU916" s="2"/>
      <c r="AW916" s="2"/>
      <c r="AY916" s="2"/>
    </row>
    <row r="917" spans="35:51" x14ac:dyDescent="0.25">
      <c r="AI917" s="2"/>
      <c r="AK917" s="2"/>
      <c r="AL917" s="93">
        <v>42551</v>
      </c>
      <c r="AM917" s="91" t="s">
        <v>504</v>
      </c>
      <c r="AN917" s="92" t="s">
        <v>510</v>
      </c>
      <c r="AO917" s="2"/>
      <c r="AS917" s="2"/>
      <c r="AU917" s="2"/>
      <c r="AW917" s="2"/>
      <c r="AY917" s="2"/>
    </row>
    <row r="918" spans="35:51" x14ac:dyDescent="0.25">
      <c r="AI918" s="2"/>
      <c r="AK918" s="2"/>
      <c r="AL918" s="90">
        <v>42552</v>
      </c>
      <c r="AM918" s="91" t="s">
        <v>504</v>
      </c>
      <c r="AN918" s="92" t="s">
        <v>511</v>
      </c>
      <c r="AO918" s="2"/>
      <c r="AS918" s="2"/>
      <c r="AU918" s="2"/>
      <c r="AW918" s="2"/>
      <c r="AY918" s="2"/>
    </row>
    <row r="919" spans="35:51" x14ac:dyDescent="0.25">
      <c r="AI919" s="2"/>
      <c r="AK919" s="2"/>
      <c r="AL919" s="93">
        <v>42553</v>
      </c>
      <c r="AM919" s="91" t="s">
        <v>504</v>
      </c>
      <c r="AN919" s="92" t="s">
        <v>511</v>
      </c>
      <c r="AO919" s="2"/>
      <c r="AS919" s="2"/>
      <c r="AU919" s="2"/>
      <c r="AW919" s="2"/>
      <c r="AY919" s="2"/>
    </row>
    <row r="920" spans="35:51" x14ac:dyDescent="0.25">
      <c r="AI920" s="2"/>
      <c r="AK920" s="2"/>
      <c r="AL920" s="90">
        <v>42554</v>
      </c>
      <c r="AM920" s="91" t="s">
        <v>504</v>
      </c>
      <c r="AN920" s="92" t="s">
        <v>511</v>
      </c>
      <c r="AO920" s="2"/>
      <c r="AS920" s="2"/>
      <c r="AU920" s="2"/>
      <c r="AW920" s="2"/>
      <c r="AY920" s="2"/>
    </row>
    <row r="921" spans="35:51" x14ac:dyDescent="0.25">
      <c r="AI921" s="2"/>
      <c r="AK921" s="2"/>
      <c r="AL921" s="93">
        <v>42555</v>
      </c>
      <c r="AM921" s="91" t="s">
        <v>504</v>
      </c>
      <c r="AN921" s="92" t="s">
        <v>511</v>
      </c>
      <c r="AO921" s="2"/>
      <c r="AS921" s="2"/>
      <c r="AU921" s="2"/>
      <c r="AW921" s="2"/>
      <c r="AY921" s="2"/>
    </row>
    <row r="922" spans="35:51" x14ac:dyDescent="0.25">
      <c r="AI922" s="2"/>
      <c r="AK922" s="2"/>
      <c r="AL922" s="90">
        <v>42556</v>
      </c>
      <c r="AM922" s="91" t="s">
        <v>504</v>
      </c>
      <c r="AN922" s="92" t="s">
        <v>511</v>
      </c>
      <c r="AO922" s="2"/>
      <c r="AS922" s="2"/>
      <c r="AU922" s="2"/>
      <c r="AW922" s="2"/>
      <c r="AY922" s="2"/>
    </row>
    <row r="923" spans="35:51" x14ac:dyDescent="0.25">
      <c r="AI923" s="2"/>
      <c r="AK923" s="2"/>
      <c r="AL923" s="93">
        <v>42557</v>
      </c>
      <c r="AM923" s="91" t="s">
        <v>504</v>
      </c>
      <c r="AN923" s="92" t="s">
        <v>511</v>
      </c>
      <c r="AO923" s="2"/>
      <c r="AS923" s="2"/>
      <c r="AU923" s="2"/>
      <c r="AW923" s="2"/>
      <c r="AY923" s="2"/>
    </row>
    <row r="924" spans="35:51" x14ac:dyDescent="0.25">
      <c r="AI924" s="2"/>
      <c r="AK924" s="2"/>
      <c r="AL924" s="90">
        <v>42558</v>
      </c>
      <c r="AM924" s="91" t="s">
        <v>504</v>
      </c>
      <c r="AN924" s="92" t="s">
        <v>511</v>
      </c>
      <c r="AO924" s="2"/>
      <c r="AS924" s="2"/>
      <c r="AU924" s="2"/>
      <c r="AW924" s="2"/>
      <c r="AY924" s="2"/>
    </row>
    <row r="925" spans="35:51" x14ac:dyDescent="0.25">
      <c r="AI925" s="2"/>
      <c r="AK925" s="2"/>
      <c r="AL925" s="93">
        <v>42559</v>
      </c>
      <c r="AM925" s="91" t="s">
        <v>504</v>
      </c>
      <c r="AN925" s="92" t="s">
        <v>511</v>
      </c>
      <c r="AO925" s="2"/>
      <c r="AS925" s="2"/>
      <c r="AU925" s="2"/>
      <c r="AW925" s="2"/>
      <c r="AY925" s="2"/>
    </row>
    <row r="926" spans="35:51" x14ac:dyDescent="0.25">
      <c r="AI926" s="2"/>
      <c r="AK926" s="2"/>
      <c r="AL926" s="90">
        <v>42560</v>
      </c>
      <c r="AM926" s="91" t="s">
        <v>504</v>
      </c>
      <c r="AN926" s="92" t="s">
        <v>511</v>
      </c>
      <c r="AO926" s="2"/>
      <c r="AS926" s="2"/>
      <c r="AU926" s="2"/>
      <c r="AW926" s="2"/>
      <c r="AY926" s="2"/>
    </row>
    <row r="927" spans="35:51" x14ac:dyDescent="0.25">
      <c r="AI927" s="2"/>
      <c r="AK927" s="2"/>
      <c r="AL927" s="93">
        <v>42561</v>
      </c>
      <c r="AM927" s="91" t="s">
        <v>504</v>
      </c>
      <c r="AN927" s="92" t="s">
        <v>511</v>
      </c>
      <c r="AO927" s="2"/>
      <c r="AS927" s="2"/>
      <c r="AU927" s="2"/>
      <c r="AW927" s="2"/>
      <c r="AY927" s="2"/>
    </row>
    <row r="928" spans="35:51" x14ac:dyDescent="0.25">
      <c r="AI928" s="2"/>
      <c r="AK928" s="2"/>
      <c r="AL928" s="90">
        <v>42562</v>
      </c>
      <c r="AM928" s="91" t="s">
        <v>504</v>
      </c>
      <c r="AN928" s="92" t="s">
        <v>511</v>
      </c>
      <c r="AO928" s="2"/>
      <c r="AS928" s="2"/>
      <c r="AU928" s="2"/>
      <c r="AW928" s="2"/>
      <c r="AY928" s="2"/>
    </row>
    <row r="929" spans="35:51" x14ac:dyDescent="0.25">
      <c r="AI929" s="2"/>
      <c r="AK929" s="2"/>
      <c r="AL929" s="93">
        <v>42563</v>
      </c>
      <c r="AM929" s="91" t="s">
        <v>504</v>
      </c>
      <c r="AN929" s="92" t="s">
        <v>511</v>
      </c>
      <c r="AO929" s="2"/>
      <c r="AS929" s="2"/>
      <c r="AU929" s="2"/>
      <c r="AW929" s="2"/>
      <c r="AY929" s="2"/>
    </row>
    <row r="930" spans="35:51" x14ac:dyDescent="0.25">
      <c r="AI930" s="2"/>
      <c r="AK930" s="2"/>
      <c r="AL930" s="90">
        <v>42564</v>
      </c>
      <c r="AM930" s="91" t="s">
        <v>504</v>
      </c>
      <c r="AN930" s="92" t="s">
        <v>511</v>
      </c>
      <c r="AO930" s="2"/>
      <c r="AS930" s="2"/>
      <c r="AU930" s="2"/>
      <c r="AW930" s="2"/>
      <c r="AY930" s="2"/>
    </row>
    <row r="931" spans="35:51" x14ac:dyDescent="0.25">
      <c r="AI931" s="2"/>
      <c r="AK931" s="2"/>
      <c r="AL931" s="93">
        <v>42565</v>
      </c>
      <c r="AM931" s="91" t="s">
        <v>504</v>
      </c>
      <c r="AN931" s="92" t="s">
        <v>511</v>
      </c>
      <c r="AO931" s="2"/>
      <c r="AS931" s="2"/>
      <c r="AU931" s="2"/>
      <c r="AW931" s="2"/>
      <c r="AY931" s="2"/>
    </row>
    <row r="932" spans="35:51" x14ac:dyDescent="0.25">
      <c r="AI932" s="2"/>
      <c r="AK932" s="2"/>
      <c r="AL932" s="90">
        <v>42566</v>
      </c>
      <c r="AM932" s="91" t="s">
        <v>504</v>
      </c>
      <c r="AN932" s="92" t="s">
        <v>511</v>
      </c>
      <c r="AO932" s="2"/>
      <c r="AS932" s="2"/>
      <c r="AU932" s="2"/>
      <c r="AW932" s="2"/>
      <c r="AY932" s="2"/>
    </row>
    <row r="933" spans="35:51" x14ac:dyDescent="0.25">
      <c r="AI933" s="2"/>
      <c r="AK933" s="2"/>
      <c r="AL933" s="93">
        <v>42567</v>
      </c>
      <c r="AM933" s="91" t="s">
        <v>504</v>
      </c>
      <c r="AN933" s="92" t="s">
        <v>511</v>
      </c>
      <c r="AO933" s="2"/>
      <c r="AS933" s="2"/>
      <c r="AU933" s="2"/>
      <c r="AW933" s="2"/>
      <c r="AY933" s="2"/>
    </row>
    <row r="934" spans="35:51" x14ac:dyDescent="0.25">
      <c r="AI934" s="2"/>
      <c r="AK934" s="2"/>
      <c r="AL934" s="90">
        <v>42568</v>
      </c>
      <c r="AM934" s="91" t="s">
        <v>504</v>
      </c>
      <c r="AN934" s="92" t="s">
        <v>511</v>
      </c>
      <c r="AO934" s="2"/>
      <c r="AS934" s="2"/>
      <c r="AU934" s="2"/>
      <c r="AW934" s="2"/>
      <c r="AY934" s="2"/>
    </row>
    <row r="935" spans="35:51" x14ac:dyDescent="0.25">
      <c r="AI935" s="2"/>
      <c r="AK935" s="2"/>
      <c r="AL935" s="93">
        <v>42569</v>
      </c>
      <c r="AM935" s="91" t="s">
        <v>504</v>
      </c>
      <c r="AN935" s="92" t="s">
        <v>511</v>
      </c>
      <c r="AO935" s="2"/>
      <c r="AS935" s="2"/>
      <c r="AU935" s="2"/>
      <c r="AW935" s="2"/>
      <c r="AY935" s="2"/>
    </row>
    <row r="936" spans="35:51" x14ac:dyDescent="0.25">
      <c r="AI936" s="2"/>
      <c r="AK936" s="2"/>
      <c r="AL936" s="90">
        <v>42570</v>
      </c>
      <c r="AM936" s="91" t="s">
        <v>504</v>
      </c>
      <c r="AN936" s="92" t="s">
        <v>511</v>
      </c>
      <c r="AO936" s="2"/>
      <c r="AS936" s="2"/>
      <c r="AU936" s="2"/>
      <c r="AW936" s="2"/>
      <c r="AY936" s="2"/>
    </row>
    <row r="937" spans="35:51" x14ac:dyDescent="0.25">
      <c r="AI937" s="2"/>
      <c r="AK937" s="2"/>
      <c r="AL937" s="93">
        <v>42571</v>
      </c>
      <c r="AM937" s="91" t="s">
        <v>504</v>
      </c>
      <c r="AN937" s="92" t="s">
        <v>511</v>
      </c>
      <c r="AO937" s="2"/>
      <c r="AS937" s="2"/>
      <c r="AU937" s="2"/>
      <c r="AW937" s="2"/>
      <c r="AY937" s="2"/>
    </row>
    <row r="938" spans="35:51" x14ac:dyDescent="0.25">
      <c r="AI938" s="2"/>
      <c r="AK938" s="2"/>
      <c r="AL938" s="90">
        <v>42572</v>
      </c>
      <c r="AM938" s="91" t="s">
        <v>504</v>
      </c>
      <c r="AN938" s="92" t="s">
        <v>511</v>
      </c>
      <c r="AO938" s="2"/>
      <c r="AS938" s="2"/>
      <c r="AU938" s="2"/>
      <c r="AW938" s="2"/>
      <c r="AY938" s="2"/>
    </row>
    <row r="939" spans="35:51" x14ac:dyDescent="0.25">
      <c r="AI939" s="2"/>
      <c r="AK939" s="2"/>
      <c r="AL939" s="93">
        <v>42573</v>
      </c>
      <c r="AM939" s="91" t="s">
        <v>504</v>
      </c>
      <c r="AN939" s="92" t="s">
        <v>511</v>
      </c>
      <c r="AO939" s="2"/>
      <c r="AS939" s="2"/>
      <c r="AU939" s="2"/>
      <c r="AW939" s="2"/>
      <c r="AY939" s="2"/>
    </row>
    <row r="940" spans="35:51" x14ac:dyDescent="0.25">
      <c r="AI940" s="2"/>
      <c r="AK940" s="2"/>
      <c r="AL940" s="90">
        <v>42574</v>
      </c>
      <c r="AM940" s="91" t="s">
        <v>504</v>
      </c>
      <c r="AN940" s="92" t="s">
        <v>511</v>
      </c>
      <c r="AO940" s="2"/>
      <c r="AS940" s="2"/>
      <c r="AU940" s="2"/>
      <c r="AW940" s="2"/>
      <c r="AY940" s="2"/>
    </row>
    <row r="941" spans="35:51" x14ac:dyDescent="0.25">
      <c r="AI941" s="2"/>
      <c r="AK941" s="2"/>
      <c r="AL941" s="93">
        <v>42575</v>
      </c>
      <c r="AM941" s="91" t="s">
        <v>504</v>
      </c>
      <c r="AN941" s="92" t="s">
        <v>511</v>
      </c>
      <c r="AO941" s="2"/>
      <c r="AS941" s="2"/>
      <c r="AU941" s="2"/>
      <c r="AW941" s="2"/>
      <c r="AY941" s="2"/>
    </row>
    <row r="942" spans="35:51" x14ac:dyDescent="0.25">
      <c r="AI942" s="2"/>
      <c r="AK942" s="2"/>
      <c r="AL942" s="90">
        <v>42576</v>
      </c>
      <c r="AM942" s="91" t="s">
        <v>504</v>
      </c>
      <c r="AN942" s="92" t="s">
        <v>511</v>
      </c>
      <c r="AO942" s="2"/>
      <c r="AS942" s="2"/>
      <c r="AU942" s="2"/>
      <c r="AW942" s="2"/>
      <c r="AY942" s="2"/>
    </row>
    <row r="943" spans="35:51" x14ac:dyDescent="0.25">
      <c r="AI943" s="2"/>
      <c r="AK943" s="2"/>
      <c r="AL943" s="93">
        <v>42577</v>
      </c>
      <c r="AM943" s="91" t="s">
        <v>504</v>
      </c>
      <c r="AN943" s="92" t="s">
        <v>511</v>
      </c>
      <c r="AO943" s="2"/>
      <c r="AS943" s="2"/>
      <c r="AU943" s="2"/>
      <c r="AW943" s="2"/>
      <c r="AY943" s="2"/>
    </row>
    <row r="944" spans="35:51" x14ac:dyDescent="0.25">
      <c r="AI944" s="2"/>
      <c r="AK944" s="2"/>
      <c r="AL944" s="90">
        <v>42578</v>
      </c>
      <c r="AM944" s="91" t="s">
        <v>504</v>
      </c>
      <c r="AN944" s="92" t="s">
        <v>511</v>
      </c>
      <c r="AO944" s="2"/>
      <c r="AS944" s="2"/>
      <c r="AU944" s="2"/>
      <c r="AW944" s="2"/>
      <c r="AY944" s="2"/>
    </row>
    <row r="945" spans="35:51" x14ac:dyDescent="0.25">
      <c r="AI945" s="2"/>
      <c r="AK945" s="2"/>
      <c r="AL945" s="93">
        <v>42579</v>
      </c>
      <c r="AM945" s="91" t="s">
        <v>504</v>
      </c>
      <c r="AN945" s="92" t="s">
        <v>511</v>
      </c>
      <c r="AO945" s="2"/>
      <c r="AS945" s="2"/>
      <c r="AU945" s="2"/>
      <c r="AW945" s="2"/>
      <c r="AY945" s="2"/>
    </row>
    <row r="946" spans="35:51" x14ac:dyDescent="0.25">
      <c r="AI946" s="2"/>
      <c r="AK946" s="2"/>
      <c r="AL946" s="90">
        <v>42580</v>
      </c>
      <c r="AM946" s="91" t="s">
        <v>504</v>
      </c>
      <c r="AN946" s="92" t="s">
        <v>511</v>
      </c>
      <c r="AO946" s="2"/>
      <c r="AS946" s="2"/>
      <c r="AU946" s="2"/>
      <c r="AW946" s="2"/>
      <c r="AY946" s="2"/>
    </row>
    <row r="947" spans="35:51" x14ac:dyDescent="0.25">
      <c r="AI947" s="2"/>
      <c r="AK947" s="2"/>
      <c r="AL947" s="93">
        <v>42581</v>
      </c>
      <c r="AM947" s="91" t="s">
        <v>504</v>
      </c>
      <c r="AN947" s="92" t="s">
        <v>511</v>
      </c>
      <c r="AO947" s="2"/>
      <c r="AS947" s="2"/>
      <c r="AU947" s="2"/>
      <c r="AW947" s="2"/>
      <c r="AY947" s="2"/>
    </row>
    <row r="948" spans="35:51" x14ac:dyDescent="0.25">
      <c r="AI948" s="2"/>
      <c r="AK948" s="2"/>
      <c r="AL948" s="90">
        <v>42582</v>
      </c>
      <c r="AM948" s="91" t="s">
        <v>504</v>
      </c>
      <c r="AN948" s="92" t="s">
        <v>511</v>
      </c>
      <c r="AO948" s="2"/>
      <c r="AS948" s="2"/>
      <c r="AU948" s="2"/>
      <c r="AW948" s="2"/>
      <c r="AY948" s="2"/>
    </row>
    <row r="949" spans="35:51" x14ac:dyDescent="0.25">
      <c r="AI949" s="2"/>
      <c r="AK949" s="2"/>
      <c r="AL949" s="93">
        <v>42583</v>
      </c>
      <c r="AM949" s="91" t="s">
        <v>504</v>
      </c>
      <c r="AN949" s="92" t="s">
        <v>512</v>
      </c>
      <c r="AO949" s="2"/>
      <c r="AS949" s="2"/>
      <c r="AU949" s="2"/>
      <c r="AW949" s="2"/>
      <c r="AY949" s="2"/>
    </row>
    <row r="950" spans="35:51" x14ac:dyDescent="0.25">
      <c r="AI950" s="2"/>
      <c r="AK950" s="2"/>
      <c r="AL950" s="90">
        <v>42584</v>
      </c>
      <c r="AM950" s="91" t="s">
        <v>504</v>
      </c>
      <c r="AN950" s="92" t="s">
        <v>512</v>
      </c>
      <c r="AO950" s="2"/>
      <c r="AS950" s="2"/>
      <c r="AU950" s="2"/>
      <c r="AW950" s="2"/>
      <c r="AY950" s="2"/>
    </row>
    <row r="951" spans="35:51" x14ac:dyDescent="0.25">
      <c r="AI951" s="2"/>
      <c r="AK951" s="2"/>
      <c r="AL951" s="93">
        <v>42585</v>
      </c>
      <c r="AM951" s="91" t="s">
        <v>504</v>
      </c>
      <c r="AN951" s="92" t="s">
        <v>512</v>
      </c>
      <c r="AO951" s="2"/>
      <c r="AS951" s="2"/>
      <c r="AU951" s="2"/>
      <c r="AW951" s="2"/>
      <c r="AY951" s="2"/>
    </row>
    <row r="952" spans="35:51" x14ac:dyDescent="0.25">
      <c r="AI952" s="2"/>
      <c r="AK952" s="2"/>
      <c r="AL952" s="90">
        <v>42586</v>
      </c>
      <c r="AM952" s="91" t="s">
        <v>504</v>
      </c>
      <c r="AN952" s="92" t="s">
        <v>512</v>
      </c>
      <c r="AO952" s="2"/>
      <c r="AS952" s="2"/>
      <c r="AU952" s="2"/>
      <c r="AW952" s="2"/>
      <c r="AY952" s="2"/>
    </row>
    <row r="953" spans="35:51" x14ac:dyDescent="0.25">
      <c r="AI953" s="2"/>
      <c r="AK953" s="2"/>
      <c r="AL953" s="93">
        <v>42587</v>
      </c>
      <c r="AM953" s="91" t="s">
        <v>504</v>
      </c>
      <c r="AN953" s="92" t="s">
        <v>512</v>
      </c>
      <c r="AO953" s="2"/>
      <c r="AS953" s="2"/>
      <c r="AU953" s="2"/>
      <c r="AW953" s="2"/>
      <c r="AY953" s="2"/>
    </row>
    <row r="954" spans="35:51" x14ac:dyDescent="0.25">
      <c r="AI954" s="2"/>
      <c r="AK954" s="2"/>
      <c r="AL954" s="90">
        <v>42588</v>
      </c>
      <c r="AM954" s="91" t="s">
        <v>504</v>
      </c>
      <c r="AN954" s="92" t="s">
        <v>512</v>
      </c>
      <c r="AO954" s="2"/>
      <c r="AS954" s="2"/>
      <c r="AU954" s="2"/>
      <c r="AW954" s="2"/>
      <c r="AY954" s="2"/>
    </row>
    <row r="955" spans="35:51" x14ac:dyDescent="0.25">
      <c r="AI955" s="2"/>
      <c r="AK955" s="2"/>
      <c r="AL955" s="93">
        <v>42589</v>
      </c>
      <c r="AM955" s="91" t="s">
        <v>504</v>
      </c>
      <c r="AN955" s="92" t="s">
        <v>512</v>
      </c>
      <c r="AO955" s="2"/>
      <c r="AS955" s="2"/>
      <c r="AU955" s="2"/>
      <c r="AW955" s="2"/>
      <c r="AY955" s="2"/>
    </row>
    <row r="956" spans="35:51" x14ac:dyDescent="0.25">
      <c r="AI956" s="2"/>
      <c r="AK956" s="2"/>
      <c r="AL956" s="90">
        <v>42590</v>
      </c>
      <c r="AM956" s="91" t="s">
        <v>504</v>
      </c>
      <c r="AN956" s="92" t="s">
        <v>512</v>
      </c>
      <c r="AO956" s="2"/>
      <c r="AS956" s="2"/>
      <c r="AU956" s="2"/>
      <c r="AW956" s="2"/>
      <c r="AY956" s="2"/>
    </row>
    <row r="957" spans="35:51" x14ac:dyDescent="0.25">
      <c r="AI957" s="2"/>
      <c r="AK957" s="2"/>
      <c r="AL957" s="93">
        <v>42591</v>
      </c>
      <c r="AM957" s="91" t="s">
        <v>504</v>
      </c>
      <c r="AN957" s="92" t="s">
        <v>512</v>
      </c>
      <c r="AO957" s="2"/>
      <c r="AS957" s="2"/>
      <c r="AU957" s="2"/>
      <c r="AW957" s="2"/>
      <c r="AY957" s="2"/>
    </row>
    <row r="958" spans="35:51" x14ac:dyDescent="0.25">
      <c r="AI958" s="2"/>
      <c r="AK958" s="2"/>
      <c r="AL958" s="90">
        <v>42592</v>
      </c>
      <c r="AM958" s="91" t="s">
        <v>504</v>
      </c>
      <c r="AN958" s="92" t="s">
        <v>512</v>
      </c>
      <c r="AO958" s="2"/>
      <c r="AS958" s="2"/>
      <c r="AU958" s="2"/>
      <c r="AW958" s="2"/>
      <c r="AY958" s="2"/>
    </row>
    <row r="959" spans="35:51" x14ac:dyDescent="0.25">
      <c r="AI959" s="2"/>
      <c r="AK959" s="2"/>
      <c r="AL959" s="93">
        <v>42593</v>
      </c>
      <c r="AM959" s="91" t="s">
        <v>504</v>
      </c>
      <c r="AN959" s="92" t="s">
        <v>512</v>
      </c>
      <c r="AO959" s="2"/>
      <c r="AS959" s="2"/>
      <c r="AU959" s="2"/>
      <c r="AW959" s="2"/>
      <c r="AY959" s="2"/>
    </row>
    <row r="960" spans="35:51" x14ac:dyDescent="0.25">
      <c r="AI960" s="2"/>
      <c r="AK960" s="2"/>
      <c r="AL960" s="90">
        <v>42594</v>
      </c>
      <c r="AM960" s="91" t="s">
        <v>504</v>
      </c>
      <c r="AN960" s="92" t="s">
        <v>512</v>
      </c>
      <c r="AO960" s="2"/>
      <c r="AS960" s="2"/>
      <c r="AU960" s="2"/>
      <c r="AW960" s="2"/>
      <c r="AY960" s="2"/>
    </row>
    <row r="961" spans="35:51" x14ac:dyDescent="0.25">
      <c r="AI961" s="2"/>
      <c r="AK961" s="2"/>
      <c r="AL961" s="93">
        <v>42595</v>
      </c>
      <c r="AM961" s="91" t="s">
        <v>504</v>
      </c>
      <c r="AN961" s="92" t="s">
        <v>512</v>
      </c>
      <c r="AO961" s="2"/>
      <c r="AS961" s="2"/>
      <c r="AU961" s="2"/>
      <c r="AW961" s="2"/>
      <c r="AY961" s="2"/>
    </row>
    <row r="962" spans="35:51" x14ac:dyDescent="0.25">
      <c r="AI962" s="2"/>
      <c r="AK962" s="2"/>
      <c r="AL962" s="90">
        <v>42596</v>
      </c>
      <c r="AM962" s="91" t="s">
        <v>504</v>
      </c>
      <c r="AN962" s="92" t="s">
        <v>512</v>
      </c>
      <c r="AO962" s="2"/>
      <c r="AS962" s="2"/>
      <c r="AU962" s="2"/>
      <c r="AW962" s="2"/>
      <c r="AY962" s="2"/>
    </row>
    <row r="963" spans="35:51" x14ac:dyDescent="0.25">
      <c r="AI963" s="2"/>
      <c r="AK963" s="2"/>
      <c r="AL963" s="93">
        <v>42597</v>
      </c>
      <c r="AM963" s="91" t="s">
        <v>504</v>
      </c>
      <c r="AN963" s="92" t="s">
        <v>512</v>
      </c>
      <c r="AO963" s="2"/>
      <c r="AS963" s="2"/>
      <c r="AU963" s="2"/>
      <c r="AW963" s="2"/>
      <c r="AY963" s="2"/>
    </row>
    <row r="964" spans="35:51" x14ac:dyDescent="0.25">
      <c r="AI964" s="2"/>
      <c r="AK964" s="2"/>
      <c r="AL964" s="90">
        <v>42598</v>
      </c>
      <c r="AM964" s="91" t="s">
        <v>504</v>
      </c>
      <c r="AN964" s="92" t="s">
        <v>512</v>
      </c>
      <c r="AO964" s="2"/>
      <c r="AS964" s="2"/>
      <c r="AU964" s="2"/>
      <c r="AW964" s="2"/>
      <c r="AY964" s="2"/>
    </row>
    <row r="965" spans="35:51" x14ac:dyDescent="0.25">
      <c r="AI965" s="2"/>
      <c r="AK965" s="2"/>
      <c r="AL965" s="93">
        <v>42599</v>
      </c>
      <c r="AM965" s="91" t="s">
        <v>504</v>
      </c>
      <c r="AN965" s="92" t="s">
        <v>512</v>
      </c>
      <c r="AO965" s="2"/>
      <c r="AS965" s="2"/>
      <c r="AU965" s="2"/>
      <c r="AW965" s="2"/>
      <c r="AY965" s="2"/>
    </row>
    <row r="966" spans="35:51" x14ac:dyDescent="0.25">
      <c r="AI966" s="2"/>
      <c r="AK966" s="2"/>
      <c r="AL966" s="90">
        <v>42600</v>
      </c>
      <c r="AM966" s="91" t="s">
        <v>504</v>
      </c>
      <c r="AN966" s="92" t="s">
        <v>512</v>
      </c>
      <c r="AO966" s="2"/>
      <c r="AS966" s="2"/>
      <c r="AU966" s="2"/>
      <c r="AW966" s="2"/>
      <c r="AY966" s="2"/>
    </row>
    <row r="967" spans="35:51" x14ac:dyDescent="0.25">
      <c r="AI967" s="2"/>
      <c r="AK967" s="2"/>
      <c r="AL967" s="93">
        <v>42601</v>
      </c>
      <c r="AM967" s="91" t="s">
        <v>504</v>
      </c>
      <c r="AN967" s="92" t="s">
        <v>512</v>
      </c>
      <c r="AO967" s="2"/>
      <c r="AS967" s="2"/>
      <c r="AU967" s="2"/>
      <c r="AW967" s="2"/>
      <c r="AY967" s="2"/>
    </row>
    <row r="968" spans="35:51" x14ac:dyDescent="0.25">
      <c r="AI968" s="2"/>
      <c r="AK968" s="2"/>
      <c r="AL968" s="90">
        <v>42602</v>
      </c>
      <c r="AM968" s="91" t="s">
        <v>504</v>
      </c>
      <c r="AN968" s="92" t="s">
        <v>512</v>
      </c>
      <c r="AO968" s="2"/>
      <c r="AS968" s="2"/>
      <c r="AU968" s="2"/>
      <c r="AW968" s="2"/>
      <c r="AY968" s="2"/>
    </row>
    <row r="969" spans="35:51" x14ac:dyDescent="0.25">
      <c r="AI969" s="2"/>
      <c r="AK969" s="2"/>
      <c r="AL969" s="93">
        <v>42603</v>
      </c>
      <c r="AM969" s="91" t="s">
        <v>504</v>
      </c>
      <c r="AN969" s="92" t="s">
        <v>512</v>
      </c>
      <c r="AO969" s="2"/>
      <c r="AS969" s="2"/>
      <c r="AU969" s="2"/>
      <c r="AW969" s="2"/>
      <c r="AY969" s="2"/>
    </row>
    <row r="970" spans="35:51" x14ac:dyDescent="0.25">
      <c r="AI970" s="2"/>
      <c r="AK970" s="2"/>
      <c r="AL970" s="90">
        <v>42604</v>
      </c>
      <c r="AM970" s="91" t="s">
        <v>504</v>
      </c>
      <c r="AN970" s="92" t="s">
        <v>512</v>
      </c>
      <c r="AO970" s="2"/>
      <c r="AS970" s="2"/>
      <c r="AU970" s="2"/>
      <c r="AW970" s="2"/>
      <c r="AY970" s="2"/>
    </row>
    <row r="971" spans="35:51" x14ac:dyDescent="0.25">
      <c r="AI971" s="2"/>
      <c r="AK971" s="2"/>
      <c r="AL971" s="93">
        <v>42605</v>
      </c>
      <c r="AM971" s="91" t="s">
        <v>504</v>
      </c>
      <c r="AN971" s="92" t="s">
        <v>512</v>
      </c>
      <c r="AO971" s="2"/>
      <c r="AS971" s="2"/>
      <c r="AU971" s="2"/>
      <c r="AW971" s="2"/>
      <c r="AY971" s="2"/>
    </row>
    <row r="972" spans="35:51" x14ac:dyDescent="0.25">
      <c r="AI972" s="2"/>
      <c r="AK972" s="2"/>
      <c r="AL972" s="90">
        <v>42606</v>
      </c>
      <c r="AM972" s="91" t="s">
        <v>504</v>
      </c>
      <c r="AN972" s="92" t="s">
        <v>512</v>
      </c>
      <c r="AO972" s="2"/>
      <c r="AS972" s="2"/>
      <c r="AU972" s="2"/>
      <c r="AW972" s="2"/>
      <c r="AY972" s="2"/>
    </row>
    <row r="973" spans="35:51" x14ac:dyDescent="0.25">
      <c r="AI973" s="2"/>
      <c r="AK973" s="2"/>
      <c r="AL973" s="93">
        <v>42607</v>
      </c>
      <c r="AM973" s="91" t="s">
        <v>504</v>
      </c>
      <c r="AN973" s="92" t="s">
        <v>512</v>
      </c>
      <c r="AO973" s="2"/>
      <c r="AS973" s="2"/>
      <c r="AU973" s="2"/>
      <c r="AW973" s="2"/>
      <c r="AY973" s="2"/>
    </row>
    <row r="974" spans="35:51" x14ac:dyDescent="0.25">
      <c r="AI974" s="2"/>
      <c r="AK974" s="2"/>
      <c r="AL974" s="90">
        <v>42608</v>
      </c>
      <c r="AM974" s="91" t="s">
        <v>504</v>
      </c>
      <c r="AN974" s="92" t="s">
        <v>512</v>
      </c>
      <c r="AO974" s="2"/>
      <c r="AS974" s="2"/>
      <c r="AU974" s="2"/>
      <c r="AW974" s="2"/>
      <c r="AY974" s="2"/>
    </row>
    <row r="975" spans="35:51" x14ac:dyDescent="0.25">
      <c r="AI975" s="2"/>
      <c r="AK975" s="2"/>
      <c r="AL975" s="93">
        <v>42609</v>
      </c>
      <c r="AM975" s="91" t="s">
        <v>504</v>
      </c>
      <c r="AN975" s="92" t="s">
        <v>512</v>
      </c>
      <c r="AO975" s="2"/>
      <c r="AS975" s="2"/>
      <c r="AU975" s="2"/>
      <c r="AW975" s="2"/>
      <c r="AY975" s="2"/>
    </row>
    <row r="976" spans="35:51" x14ac:dyDescent="0.25">
      <c r="AI976" s="2"/>
      <c r="AK976" s="2"/>
      <c r="AL976" s="90">
        <v>42610</v>
      </c>
      <c r="AM976" s="91" t="s">
        <v>504</v>
      </c>
      <c r="AN976" s="92" t="s">
        <v>512</v>
      </c>
      <c r="AO976" s="2"/>
      <c r="AS976" s="2"/>
      <c r="AU976" s="2"/>
      <c r="AW976" s="2"/>
      <c r="AY976" s="2"/>
    </row>
    <row r="977" spans="35:51" x14ac:dyDescent="0.25">
      <c r="AI977" s="2"/>
      <c r="AK977" s="2"/>
      <c r="AL977" s="93">
        <v>42611</v>
      </c>
      <c r="AM977" s="91" t="s">
        <v>504</v>
      </c>
      <c r="AN977" s="92" t="s">
        <v>512</v>
      </c>
      <c r="AO977" s="2"/>
      <c r="AS977" s="2"/>
      <c r="AU977" s="2"/>
      <c r="AW977" s="2"/>
      <c r="AY977" s="2"/>
    </row>
    <row r="978" spans="35:51" x14ac:dyDescent="0.25">
      <c r="AI978" s="2"/>
      <c r="AK978" s="2"/>
      <c r="AL978" s="90">
        <v>42612</v>
      </c>
      <c r="AM978" s="91" t="s">
        <v>504</v>
      </c>
      <c r="AN978" s="92" t="s">
        <v>512</v>
      </c>
      <c r="AO978" s="2"/>
      <c r="AS978" s="2"/>
      <c r="AU978" s="2"/>
      <c r="AW978" s="2"/>
      <c r="AY978" s="2"/>
    </row>
    <row r="979" spans="35:51" x14ac:dyDescent="0.25">
      <c r="AI979" s="2"/>
      <c r="AK979" s="2"/>
      <c r="AL979" s="93">
        <v>42613</v>
      </c>
      <c r="AM979" s="91" t="s">
        <v>504</v>
      </c>
      <c r="AN979" s="92" t="s">
        <v>512</v>
      </c>
      <c r="AO979" s="2"/>
      <c r="AS979" s="2"/>
      <c r="AU979" s="2"/>
      <c r="AW979" s="2"/>
      <c r="AY979" s="2"/>
    </row>
    <row r="980" spans="35:51" x14ac:dyDescent="0.25">
      <c r="AI980" s="2"/>
      <c r="AK980" s="2"/>
      <c r="AL980" s="90">
        <v>42614</v>
      </c>
      <c r="AM980" s="91" t="s">
        <v>504</v>
      </c>
      <c r="AN980" s="92" t="s">
        <v>513</v>
      </c>
      <c r="AO980" s="2"/>
      <c r="AS980" s="2"/>
      <c r="AU980" s="2"/>
      <c r="AW980" s="2"/>
      <c r="AY980" s="2"/>
    </row>
    <row r="981" spans="35:51" x14ac:dyDescent="0.25">
      <c r="AI981" s="2"/>
      <c r="AK981" s="2"/>
      <c r="AL981" s="93">
        <v>42615</v>
      </c>
      <c r="AM981" s="91" t="s">
        <v>504</v>
      </c>
      <c r="AN981" s="92" t="s">
        <v>513</v>
      </c>
      <c r="AO981" s="2"/>
      <c r="AS981" s="2"/>
      <c r="AU981" s="2"/>
      <c r="AW981" s="2"/>
      <c r="AY981" s="2"/>
    </row>
    <row r="982" spans="35:51" x14ac:dyDescent="0.25">
      <c r="AI982" s="2"/>
      <c r="AK982" s="2"/>
      <c r="AL982" s="90">
        <v>42616</v>
      </c>
      <c r="AM982" s="91" t="s">
        <v>504</v>
      </c>
      <c r="AN982" s="92" t="s">
        <v>513</v>
      </c>
      <c r="AO982" s="2"/>
      <c r="AS982" s="2"/>
      <c r="AU982" s="2"/>
      <c r="AW982" s="2"/>
      <c r="AY982" s="2"/>
    </row>
    <row r="983" spans="35:51" x14ac:dyDescent="0.25">
      <c r="AI983" s="2"/>
      <c r="AK983" s="2"/>
      <c r="AL983" s="93">
        <v>42617</v>
      </c>
      <c r="AM983" s="91" t="s">
        <v>504</v>
      </c>
      <c r="AN983" s="92" t="s">
        <v>513</v>
      </c>
      <c r="AO983" s="2"/>
      <c r="AS983" s="2"/>
      <c r="AU983" s="2"/>
      <c r="AW983" s="2"/>
      <c r="AY983" s="2"/>
    </row>
    <row r="984" spans="35:51" x14ac:dyDescent="0.25">
      <c r="AI984" s="2"/>
      <c r="AK984" s="2"/>
      <c r="AL984" s="90">
        <v>42618</v>
      </c>
      <c r="AM984" s="91" t="s">
        <v>504</v>
      </c>
      <c r="AN984" s="92" t="s">
        <v>513</v>
      </c>
      <c r="AO984" s="2"/>
      <c r="AS984" s="2"/>
      <c r="AU984" s="2"/>
      <c r="AW984" s="2"/>
      <c r="AY984" s="2"/>
    </row>
    <row r="985" spans="35:51" x14ac:dyDescent="0.25">
      <c r="AI985" s="2"/>
      <c r="AK985" s="2"/>
      <c r="AL985" s="93">
        <v>42619</v>
      </c>
      <c r="AM985" s="91" t="s">
        <v>504</v>
      </c>
      <c r="AN985" s="92" t="s">
        <v>513</v>
      </c>
      <c r="AO985" s="2"/>
      <c r="AS985" s="2"/>
      <c r="AU985" s="2"/>
      <c r="AW985" s="2"/>
      <c r="AY985" s="2"/>
    </row>
    <row r="986" spans="35:51" x14ac:dyDescent="0.25">
      <c r="AI986" s="2"/>
      <c r="AK986" s="2"/>
      <c r="AL986" s="90">
        <v>42620</v>
      </c>
      <c r="AM986" s="91" t="s">
        <v>504</v>
      </c>
      <c r="AN986" s="92" t="s">
        <v>513</v>
      </c>
      <c r="AO986" s="2"/>
      <c r="AS986" s="2"/>
      <c r="AU986" s="2"/>
      <c r="AW986" s="2"/>
      <c r="AY986" s="2"/>
    </row>
    <row r="987" spans="35:51" x14ac:dyDescent="0.25">
      <c r="AI987" s="2"/>
      <c r="AK987" s="2"/>
      <c r="AL987" s="93">
        <v>42621</v>
      </c>
      <c r="AM987" s="91" t="s">
        <v>504</v>
      </c>
      <c r="AN987" s="92" t="s">
        <v>513</v>
      </c>
      <c r="AO987" s="2"/>
      <c r="AS987" s="2"/>
      <c r="AU987" s="2"/>
      <c r="AW987" s="2"/>
      <c r="AY987" s="2"/>
    </row>
    <row r="988" spans="35:51" x14ac:dyDescent="0.25">
      <c r="AI988" s="2"/>
      <c r="AK988" s="2"/>
      <c r="AL988" s="90">
        <v>42622</v>
      </c>
      <c r="AM988" s="91" t="s">
        <v>504</v>
      </c>
      <c r="AN988" s="92" t="s">
        <v>513</v>
      </c>
      <c r="AO988" s="2"/>
      <c r="AS988" s="2"/>
      <c r="AU988" s="2"/>
      <c r="AW988" s="2"/>
      <c r="AY988" s="2"/>
    </row>
    <row r="989" spans="35:51" x14ac:dyDescent="0.25">
      <c r="AI989" s="2"/>
      <c r="AK989" s="2"/>
      <c r="AL989" s="93">
        <v>42623</v>
      </c>
      <c r="AM989" s="91" t="s">
        <v>504</v>
      </c>
      <c r="AN989" s="92" t="s">
        <v>513</v>
      </c>
      <c r="AO989" s="2"/>
      <c r="AS989" s="2"/>
      <c r="AU989" s="2"/>
      <c r="AW989" s="2"/>
      <c r="AY989" s="2"/>
    </row>
    <row r="990" spans="35:51" x14ac:dyDescent="0.25">
      <c r="AI990" s="2"/>
      <c r="AK990" s="2"/>
      <c r="AL990" s="90">
        <v>42624</v>
      </c>
      <c r="AM990" s="91" t="s">
        <v>504</v>
      </c>
      <c r="AN990" s="92" t="s">
        <v>513</v>
      </c>
      <c r="AO990" s="2"/>
      <c r="AS990" s="2"/>
      <c r="AU990" s="2"/>
      <c r="AW990" s="2"/>
      <c r="AY990" s="2"/>
    </row>
    <row r="991" spans="35:51" x14ac:dyDescent="0.25">
      <c r="AI991" s="2"/>
      <c r="AK991" s="2"/>
      <c r="AL991" s="93">
        <v>42625</v>
      </c>
      <c r="AM991" s="91" t="s">
        <v>504</v>
      </c>
      <c r="AN991" s="92" t="s">
        <v>513</v>
      </c>
      <c r="AO991" s="2"/>
      <c r="AS991" s="2"/>
      <c r="AU991" s="2"/>
      <c r="AW991" s="2"/>
      <c r="AY991" s="2"/>
    </row>
    <row r="992" spans="35:51" x14ac:dyDescent="0.25">
      <c r="AI992" s="2"/>
      <c r="AK992" s="2"/>
      <c r="AL992" s="90">
        <v>42626</v>
      </c>
      <c r="AM992" s="91" t="s">
        <v>504</v>
      </c>
      <c r="AN992" s="92" t="s">
        <v>513</v>
      </c>
      <c r="AO992" s="2"/>
      <c r="AS992" s="2"/>
      <c r="AU992" s="2"/>
      <c r="AW992" s="2"/>
      <c r="AY992" s="2"/>
    </row>
    <row r="993" spans="35:51" x14ac:dyDescent="0.25">
      <c r="AI993" s="2"/>
      <c r="AK993" s="2"/>
      <c r="AL993" s="93">
        <v>42627</v>
      </c>
      <c r="AM993" s="91" t="s">
        <v>504</v>
      </c>
      <c r="AN993" s="92" t="s">
        <v>513</v>
      </c>
      <c r="AO993" s="2"/>
      <c r="AS993" s="2"/>
      <c r="AU993" s="2"/>
      <c r="AW993" s="2"/>
      <c r="AY993" s="2"/>
    </row>
    <row r="994" spans="35:51" x14ac:dyDescent="0.25">
      <c r="AI994" s="2"/>
      <c r="AK994" s="2"/>
      <c r="AL994" s="90">
        <v>42628</v>
      </c>
      <c r="AM994" s="91" t="s">
        <v>504</v>
      </c>
      <c r="AN994" s="92" t="s">
        <v>513</v>
      </c>
      <c r="AO994" s="2"/>
      <c r="AS994" s="2"/>
      <c r="AU994" s="2"/>
      <c r="AW994" s="2"/>
      <c r="AY994" s="2"/>
    </row>
    <row r="995" spans="35:51" x14ac:dyDescent="0.25">
      <c r="AI995" s="2"/>
      <c r="AK995" s="2"/>
      <c r="AL995" s="93">
        <v>42629</v>
      </c>
      <c r="AM995" s="91" t="s">
        <v>504</v>
      </c>
      <c r="AN995" s="92" t="s">
        <v>513</v>
      </c>
      <c r="AO995" s="2"/>
      <c r="AS995" s="2"/>
      <c r="AU995" s="2"/>
      <c r="AW995" s="2"/>
      <c r="AY995" s="2"/>
    </row>
    <row r="996" spans="35:51" x14ac:dyDescent="0.25">
      <c r="AI996" s="2"/>
      <c r="AK996" s="2"/>
      <c r="AL996" s="90">
        <v>42630</v>
      </c>
      <c r="AM996" s="91" t="s">
        <v>504</v>
      </c>
      <c r="AN996" s="92" t="s">
        <v>513</v>
      </c>
      <c r="AO996" s="2"/>
      <c r="AS996" s="2"/>
      <c r="AU996" s="2"/>
      <c r="AW996" s="2"/>
      <c r="AY996" s="2"/>
    </row>
    <row r="997" spans="35:51" x14ac:dyDescent="0.25">
      <c r="AI997" s="2"/>
      <c r="AK997" s="2"/>
      <c r="AL997" s="93">
        <v>42631</v>
      </c>
      <c r="AM997" s="91" t="s">
        <v>504</v>
      </c>
      <c r="AN997" s="92" t="s">
        <v>513</v>
      </c>
      <c r="AO997" s="2"/>
      <c r="AS997" s="2"/>
      <c r="AU997" s="2"/>
      <c r="AW997" s="2"/>
      <c r="AY997" s="2"/>
    </row>
    <row r="998" spans="35:51" x14ac:dyDescent="0.25">
      <c r="AI998" s="2"/>
      <c r="AK998" s="2"/>
      <c r="AL998" s="90">
        <v>42632</v>
      </c>
      <c r="AM998" s="91" t="s">
        <v>504</v>
      </c>
      <c r="AN998" s="92" t="s">
        <v>513</v>
      </c>
      <c r="AO998" s="2"/>
      <c r="AS998" s="2"/>
      <c r="AU998" s="2"/>
      <c r="AW998" s="2"/>
      <c r="AY998" s="2"/>
    </row>
    <row r="999" spans="35:51" x14ac:dyDescent="0.25">
      <c r="AI999" s="2"/>
      <c r="AK999" s="2"/>
      <c r="AL999" s="93">
        <v>42633</v>
      </c>
      <c r="AM999" s="91" t="s">
        <v>504</v>
      </c>
      <c r="AN999" s="92" t="s">
        <v>513</v>
      </c>
      <c r="AO999" s="2"/>
      <c r="AS999" s="2"/>
      <c r="AU999" s="2"/>
      <c r="AW999" s="2"/>
      <c r="AY999" s="2"/>
    </row>
    <row r="1000" spans="35:51" x14ac:dyDescent="0.25">
      <c r="AI1000" s="2"/>
      <c r="AK1000" s="2"/>
      <c r="AL1000" s="90">
        <v>42634</v>
      </c>
      <c r="AM1000" s="91" t="s">
        <v>504</v>
      </c>
      <c r="AN1000" s="92" t="s">
        <v>513</v>
      </c>
      <c r="AO1000" s="2"/>
      <c r="AS1000" s="2"/>
      <c r="AU1000" s="2"/>
      <c r="AW1000" s="2"/>
      <c r="AY1000" s="2"/>
    </row>
    <row r="1001" spans="35:51" x14ac:dyDescent="0.25">
      <c r="AI1001" s="2"/>
      <c r="AK1001" s="2"/>
      <c r="AL1001" s="93">
        <v>42635</v>
      </c>
      <c r="AM1001" s="91" t="s">
        <v>504</v>
      </c>
      <c r="AN1001" s="92" t="s">
        <v>513</v>
      </c>
      <c r="AO1001" s="2"/>
      <c r="AS1001" s="2"/>
      <c r="AU1001" s="2"/>
      <c r="AW1001" s="2"/>
      <c r="AY1001" s="2"/>
    </row>
    <row r="1002" spans="35:51" x14ac:dyDescent="0.25">
      <c r="AI1002" s="2"/>
      <c r="AK1002" s="2"/>
      <c r="AL1002" s="90">
        <v>42636</v>
      </c>
      <c r="AM1002" s="91" t="s">
        <v>504</v>
      </c>
      <c r="AN1002" s="92" t="s">
        <v>513</v>
      </c>
      <c r="AO1002" s="2"/>
      <c r="AS1002" s="2"/>
      <c r="AU1002" s="2"/>
      <c r="AW1002" s="2"/>
      <c r="AY1002" s="2"/>
    </row>
    <row r="1003" spans="35:51" x14ac:dyDescent="0.25">
      <c r="AI1003" s="2"/>
      <c r="AK1003" s="2"/>
      <c r="AL1003" s="93">
        <v>42637</v>
      </c>
      <c r="AM1003" s="91" t="s">
        <v>504</v>
      </c>
      <c r="AN1003" s="92" t="s">
        <v>513</v>
      </c>
      <c r="AO1003" s="2"/>
      <c r="AS1003" s="2"/>
      <c r="AU1003" s="2"/>
      <c r="AW1003" s="2"/>
      <c r="AY1003" s="2"/>
    </row>
    <row r="1004" spans="35:51" x14ac:dyDescent="0.25">
      <c r="AI1004" s="2"/>
      <c r="AK1004" s="2"/>
      <c r="AL1004" s="90">
        <v>42638</v>
      </c>
      <c r="AM1004" s="91" t="s">
        <v>504</v>
      </c>
      <c r="AN1004" s="92" t="s">
        <v>513</v>
      </c>
      <c r="AO1004" s="2"/>
      <c r="AS1004" s="2"/>
      <c r="AU1004" s="2"/>
      <c r="AW1004" s="2"/>
      <c r="AY1004" s="2"/>
    </row>
    <row r="1005" spans="35:51" x14ac:dyDescent="0.25">
      <c r="AI1005" s="2"/>
      <c r="AK1005" s="2"/>
      <c r="AL1005" s="93">
        <v>42639</v>
      </c>
      <c r="AM1005" s="91" t="s">
        <v>504</v>
      </c>
      <c r="AN1005" s="92" t="s">
        <v>513</v>
      </c>
      <c r="AO1005" s="2"/>
      <c r="AS1005" s="2"/>
      <c r="AU1005" s="2"/>
      <c r="AW1005" s="2"/>
      <c r="AY1005" s="2"/>
    </row>
    <row r="1006" spans="35:51" x14ac:dyDescent="0.25">
      <c r="AI1006" s="2"/>
      <c r="AK1006" s="2"/>
      <c r="AL1006" s="90">
        <v>42640</v>
      </c>
      <c r="AM1006" s="91" t="s">
        <v>504</v>
      </c>
      <c r="AN1006" s="92" t="s">
        <v>513</v>
      </c>
      <c r="AO1006" s="2"/>
      <c r="AS1006" s="2"/>
      <c r="AU1006" s="2"/>
      <c r="AW1006" s="2"/>
      <c r="AY1006" s="2"/>
    </row>
    <row r="1007" spans="35:51" x14ac:dyDescent="0.25">
      <c r="AI1007" s="2"/>
      <c r="AK1007" s="2"/>
      <c r="AL1007" s="93">
        <v>42641</v>
      </c>
      <c r="AM1007" s="91" t="s">
        <v>504</v>
      </c>
      <c r="AN1007" s="92" t="s">
        <v>513</v>
      </c>
      <c r="AO1007" s="2"/>
      <c r="AS1007" s="2"/>
      <c r="AU1007" s="2"/>
      <c r="AW1007" s="2"/>
      <c r="AY1007" s="2"/>
    </row>
    <row r="1008" spans="35:51" x14ac:dyDescent="0.25">
      <c r="AI1008" s="2"/>
      <c r="AK1008" s="2"/>
      <c r="AL1008" s="90">
        <v>42642</v>
      </c>
      <c r="AM1008" s="91" t="s">
        <v>504</v>
      </c>
      <c r="AN1008" s="92" t="s">
        <v>513</v>
      </c>
      <c r="AO1008" s="2"/>
      <c r="AS1008" s="2"/>
      <c r="AU1008" s="2"/>
      <c r="AW1008" s="2"/>
      <c r="AY1008" s="2"/>
    </row>
    <row r="1009" spans="35:51" x14ac:dyDescent="0.25">
      <c r="AI1009" s="2"/>
      <c r="AK1009" s="2"/>
      <c r="AL1009" s="93">
        <v>42643</v>
      </c>
      <c r="AM1009" s="91" t="s">
        <v>504</v>
      </c>
      <c r="AN1009" s="92" t="s">
        <v>513</v>
      </c>
      <c r="AO1009" s="2"/>
      <c r="AS1009" s="2"/>
      <c r="AU1009" s="2"/>
      <c r="AW1009" s="2"/>
      <c r="AY1009" s="2"/>
    </row>
    <row r="1010" spans="35:51" x14ac:dyDescent="0.25">
      <c r="AI1010" s="2"/>
      <c r="AK1010" s="2"/>
      <c r="AL1010" s="90">
        <v>42644</v>
      </c>
      <c r="AM1010" s="91" t="s">
        <v>504</v>
      </c>
      <c r="AN1010" s="92" t="s">
        <v>514</v>
      </c>
      <c r="AO1010" s="2"/>
      <c r="AS1010" s="2"/>
      <c r="AU1010" s="2"/>
      <c r="AW1010" s="2"/>
      <c r="AY1010" s="2"/>
    </row>
    <row r="1011" spans="35:51" x14ac:dyDescent="0.25">
      <c r="AI1011" s="2"/>
      <c r="AK1011" s="2"/>
      <c r="AL1011" s="93">
        <v>42645</v>
      </c>
      <c r="AM1011" s="91" t="s">
        <v>504</v>
      </c>
      <c r="AN1011" s="92" t="s">
        <v>514</v>
      </c>
      <c r="AO1011" s="2"/>
      <c r="AS1011" s="2"/>
      <c r="AU1011" s="2"/>
      <c r="AW1011" s="2"/>
      <c r="AY1011" s="2"/>
    </row>
    <row r="1012" spans="35:51" x14ac:dyDescent="0.25">
      <c r="AI1012" s="2"/>
      <c r="AK1012" s="2"/>
      <c r="AL1012" s="90">
        <v>42646</v>
      </c>
      <c r="AM1012" s="91" t="s">
        <v>504</v>
      </c>
      <c r="AN1012" s="92" t="s">
        <v>514</v>
      </c>
      <c r="AO1012" s="2"/>
      <c r="AS1012" s="2"/>
      <c r="AU1012" s="2"/>
      <c r="AW1012" s="2"/>
      <c r="AY1012" s="2"/>
    </row>
    <row r="1013" spans="35:51" x14ac:dyDescent="0.25">
      <c r="AI1013" s="2"/>
      <c r="AK1013" s="2"/>
      <c r="AL1013" s="93">
        <v>42647</v>
      </c>
      <c r="AM1013" s="91" t="s">
        <v>504</v>
      </c>
      <c r="AN1013" s="92" t="s">
        <v>514</v>
      </c>
      <c r="AO1013" s="2"/>
      <c r="AS1013" s="2"/>
      <c r="AU1013" s="2"/>
      <c r="AW1013" s="2"/>
      <c r="AY1013" s="2"/>
    </row>
    <row r="1014" spans="35:51" x14ac:dyDescent="0.25">
      <c r="AI1014" s="2"/>
      <c r="AK1014" s="2"/>
      <c r="AL1014" s="90">
        <v>42648</v>
      </c>
      <c r="AM1014" s="91" t="s">
        <v>504</v>
      </c>
      <c r="AN1014" s="92" t="s">
        <v>514</v>
      </c>
      <c r="AO1014" s="2"/>
      <c r="AS1014" s="2"/>
      <c r="AU1014" s="2"/>
      <c r="AW1014" s="2"/>
      <c r="AY1014" s="2"/>
    </row>
    <row r="1015" spans="35:51" x14ac:dyDescent="0.25">
      <c r="AI1015" s="2"/>
      <c r="AK1015" s="2"/>
      <c r="AL1015" s="93">
        <v>42649</v>
      </c>
      <c r="AM1015" s="91" t="s">
        <v>504</v>
      </c>
      <c r="AN1015" s="92" t="s">
        <v>514</v>
      </c>
      <c r="AO1015" s="2"/>
      <c r="AS1015" s="2"/>
      <c r="AU1015" s="2"/>
      <c r="AW1015" s="2"/>
      <c r="AY1015" s="2"/>
    </row>
    <row r="1016" spans="35:51" x14ac:dyDescent="0.25">
      <c r="AI1016" s="2"/>
      <c r="AK1016" s="2"/>
      <c r="AL1016" s="90">
        <v>42650</v>
      </c>
      <c r="AM1016" s="91" t="s">
        <v>504</v>
      </c>
      <c r="AN1016" s="92" t="s">
        <v>514</v>
      </c>
      <c r="AO1016" s="2"/>
      <c r="AS1016" s="2"/>
      <c r="AU1016" s="2"/>
      <c r="AW1016" s="2"/>
      <c r="AY1016" s="2"/>
    </row>
    <row r="1017" spans="35:51" x14ac:dyDescent="0.25">
      <c r="AI1017" s="2"/>
      <c r="AK1017" s="2"/>
      <c r="AL1017" s="93">
        <v>42651</v>
      </c>
      <c r="AM1017" s="91" t="s">
        <v>504</v>
      </c>
      <c r="AN1017" s="92" t="s">
        <v>514</v>
      </c>
      <c r="AO1017" s="2"/>
      <c r="AS1017" s="2"/>
      <c r="AU1017" s="2"/>
      <c r="AW1017" s="2"/>
      <c r="AY1017" s="2"/>
    </row>
    <row r="1018" spans="35:51" x14ac:dyDescent="0.25">
      <c r="AI1018" s="2"/>
      <c r="AK1018" s="2"/>
      <c r="AL1018" s="90">
        <v>42652</v>
      </c>
      <c r="AM1018" s="91" t="s">
        <v>504</v>
      </c>
      <c r="AN1018" s="92" t="s">
        <v>514</v>
      </c>
      <c r="AO1018" s="2"/>
      <c r="AS1018" s="2"/>
      <c r="AU1018" s="2"/>
      <c r="AW1018" s="2"/>
      <c r="AY1018" s="2"/>
    </row>
    <row r="1019" spans="35:51" x14ac:dyDescent="0.25">
      <c r="AI1019" s="2"/>
      <c r="AK1019" s="2"/>
      <c r="AL1019" s="93">
        <v>42653</v>
      </c>
      <c r="AM1019" s="91" t="s">
        <v>504</v>
      </c>
      <c r="AN1019" s="92" t="s">
        <v>514</v>
      </c>
      <c r="AO1019" s="2"/>
      <c r="AS1019" s="2"/>
      <c r="AU1019" s="2"/>
      <c r="AW1019" s="2"/>
      <c r="AY1019" s="2"/>
    </row>
    <row r="1020" spans="35:51" x14ac:dyDescent="0.25">
      <c r="AI1020" s="2"/>
      <c r="AK1020" s="2"/>
      <c r="AL1020" s="90">
        <v>42654</v>
      </c>
      <c r="AM1020" s="91" t="s">
        <v>504</v>
      </c>
      <c r="AN1020" s="92" t="s">
        <v>514</v>
      </c>
      <c r="AO1020" s="2"/>
      <c r="AS1020" s="2"/>
      <c r="AU1020" s="2"/>
      <c r="AW1020" s="2"/>
      <c r="AY1020" s="2"/>
    </row>
    <row r="1021" spans="35:51" x14ac:dyDescent="0.25">
      <c r="AI1021" s="2"/>
      <c r="AK1021" s="2"/>
      <c r="AL1021" s="93">
        <v>42655</v>
      </c>
      <c r="AM1021" s="91" t="s">
        <v>504</v>
      </c>
      <c r="AN1021" s="92" t="s">
        <v>514</v>
      </c>
      <c r="AO1021" s="2"/>
      <c r="AS1021" s="2"/>
      <c r="AU1021" s="2"/>
      <c r="AW1021" s="2"/>
      <c r="AY1021" s="2"/>
    </row>
    <row r="1022" spans="35:51" x14ac:dyDescent="0.25">
      <c r="AI1022" s="2"/>
      <c r="AK1022" s="2"/>
      <c r="AL1022" s="90">
        <v>42656</v>
      </c>
      <c r="AM1022" s="91" t="s">
        <v>504</v>
      </c>
      <c r="AN1022" s="92" t="s">
        <v>514</v>
      </c>
      <c r="AO1022" s="2"/>
      <c r="AS1022" s="2"/>
      <c r="AU1022" s="2"/>
      <c r="AW1022" s="2"/>
      <c r="AY1022" s="2"/>
    </row>
    <row r="1023" spans="35:51" x14ac:dyDescent="0.25">
      <c r="AI1023" s="2"/>
      <c r="AK1023" s="2"/>
      <c r="AL1023" s="93">
        <v>42657</v>
      </c>
      <c r="AM1023" s="91" t="s">
        <v>504</v>
      </c>
      <c r="AN1023" s="92" t="s">
        <v>514</v>
      </c>
      <c r="AO1023" s="2"/>
      <c r="AS1023" s="2"/>
      <c r="AU1023" s="2"/>
      <c r="AW1023" s="2"/>
      <c r="AY1023" s="2"/>
    </row>
    <row r="1024" spans="35:51" x14ac:dyDescent="0.25">
      <c r="AI1024" s="2"/>
      <c r="AK1024" s="2"/>
      <c r="AL1024" s="90">
        <v>42658</v>
      </c>
      <c r="AM1024" s="91" t="s">
        <v>504</v>
      </c>
      <c r="AN1024" s="92" t="s">
        <v>514</v>
      </c>
      <c r="AO1024" s="2"/>
      <c r="AS1024" s="2"/>
      <c r="AU1024" s="2"/>
      <c r="AW1024" s="2"/>
      <c r="AY1024" s="2"/>
    </row>
    <row r="1025" spans="35:51" x14ac:dyDescent="0.25">
      <c r="AI1025" s="2"/>
      <c r="AK1025" s="2"/>
      <c r="AL1025" s="93">
        <v>42659</v>
      </c>
      <c r="AM1025" s="91" t="s">
        <v>504</v>
      </c>
      <c r="AN1025" s="92" t="s">
        <v>514</v>
      </c>
      <c r="AO1025" s="2"/>
      <c r="AS1025" s="2"/>
      <c r="AU1025" s="2"/>
      <c r="AW1025" s="2"/>
      <c r="AY1025" s="2"/>
    </row>
    <row r="1026" spans="35:51" x14ac:dyDescent="0.25">
      <c r="AI1026" s="2"/>
      <c r="AK1026" s="2"/>
      <c r="AL1026" s="90">
        <v>42660</v>
      </c>
      <c r="AM1026" s="91" t="s">
        <v>504</v>
      </c>
      <c r="AN1026" s="92" t="s">
        <v>514</v>
      </c>
      <c r="AO1026" s="2"/>
      <c r="AS1026" s="2"/>
      <c r="AU1026" s="2"/>
      <c r="AW1026" s="2"/>
      <c r="AY1026" s="2"/>
    </row>
    <row r="1027" spans="35:51" x14ac:dyDescent="0.25">
      <c r="AI1027" s="2"/>
      <c r="AK1027" s="2"/>
      <c r="AL1027" s="93">
        <v>42661</v>
      </c>
      <c r="AM1027" s="91" t="s">
        <v>504</v>
      </c>
      <c r="AN1027" s="92" t="s">
        <v>514</v>
      </c>
      <c r="AO1027" s="2"/>
      <c r="AS1027" s="2"/>
      <c r="AU1027" s="2"/>
      <c r="AW1027" s="2"/>
      <c r="AY1027" s="2"/>
    </row>
    <row r="1028" spans="35:51" x14ac:dyDescent="0.25">
      <c r="AI1028" s="2"/>
      <c r="AK1028" s="2"/>
      <c r="AL1028" s="90">
        <v>42662</v>
      </c>
      <c r="AM1028" s="91" t="s">
        <v>504</v>
      </c>
      <c r="AN1028" s="92" t="s">
        <v>514</v>
      </c>
      <c r="AO1028" s="2"/>
      <c r="AS1028" s="2"/>
      <c r="AU1028" s="2"/>
      <c r="AW1028" s="2"/>
      <c r="AY1028" s="2"/>
    </row>
    <row r="1029" spans="35:51" x14ac:dyDescent="0.25">
      <c r="AI1029" s="2"/>
      <c r="AK1029" s="2"/>
      <c r="AL1029" s="93">
        <v>42663</v>
      </c>
      <c r="AM1029" s="91" t="s">
        <v>504</v>
      </c>
      <c r="AN1029" s="92" t="s">
        <v>514</v>
      </c>
      <c r="AO1029" s="2"/>
      <c r="AS1029" s="2"/>
      <c r="AU1029" s="2"/>
      <c r="AW1029" s="2"/>
      <c r="AY1029" s="2"/>
    </row>
    <row r="1030" spans="35:51" x14ac:dyDescent="0.25">
      <c r="AI1030" s="2"/>
      <c r="AK1030" s="2"/>
      <c r="AL1030" s="90">
        <v>42664</v>
      </c>
      <c r="AM1030" s="91" t="s">
        <v>504</v>
      </c>
      <c r="AN1030" s="92" t="s">
        <v>514</v>
      </c>
      <c r="AO1030" s="2"/>
      <c r="AS1030" s="2"/>
      <c r="AU1030" s="2"/>
      <c r="AW1030" s="2"/>
      <c r="AY1030" s="2"/>
    </row>
    <row r="1031" spans="35:51" x14ac:dyDescent="0.25">
      <c r="AI1031" s="2"/>
      <c r="AK1031" s="2"/>
      <c r="AL1031" s="93">
        <v>42665</v>
      </c>
      <c r="AM1031" s="91" t="s">
        <v>504</v>
      </c>
      <c r="AN1031" s="92" t="s">
        <v>514</v>
      </c>
      <c r="AO1031" s="2"/>
      <c r="AS1031" s="2"/>
      <c r="AU1031" s="2"/>
      <c r="AW1031" s="2"/>
      <c r="AY1031" s="2"/>
    </row>
    <row r="1032" spans="35:51" x14ac:dyDescent="0.25">
      <c r="AI1032" s="2"/>
      <c r="AK1032" s="2"/>
      <c r="AL1032" s="90">
        <v>42666</v>
      </c>
      <c r="AM1032" s="91" t="s">
        <v>504</v>
      </c>
      <c r="AN1032" s="92" t="s">
        <v>514</v>
      </c>
      <c r="AO1032" s="2"/>
      <c r="AS1032" s="2"/>
      <c r="AU1032" s="2"/>
      <c r="AW1032" s="2"/>
      <c r="AY1032" s="2"/>
    </row>
    <row r="1033" spans="35:51" x14ac:dyDescent="0.25">
      <c r="AI1033" s="2"/>
      <c r="AK1033" s="2"/>
      <c r="AL1033" s="93">
        <v>42667</v>
      </c>
      <c r="AM1033" s="91" t="s">
        <v>504</v>
      </c>
      <c r="AN1033" s="92" t="s">
        <v>514</v>
      </c>
      <c r="AO1033" s="2"/>
      <c r="AS1033" s="2"/>
      <c r="AU1033" s="2"/>
      <c r="AW1033" s="2"/>
      <c r="AY1033" s="2"/>
    </row>
    <row r="1034" spans="35:51" x14ac:dyDescent="0.25">
      <c r="AI1034" s="2"/>
      <c r="AK1034" s="2"/>
      <c r="AL1034" s="90">
        <v>42668</v>
      </c>
      <c r="AM1034" s="91" t="s">
        <v>504</v>
      </c>
      <c r="AN1034" s="92" t="s">
        <v>514</v>
      </c>
      <c r="AO1034" s="2"/>
      <c r="AS1034" s="2"/>
      <c r="AU1034" s="2"/>
      <c r="AW1034" s="2"/>
      <c r="AY1034" s="2"/>
    </row>
    <row r="1035" spans="35:51" x14ac:dyDescent="0.25">
      <c r="AI1035" s="2"/>
      <c r="AK1035" s="2"/>
      <c r="AL1035" s="93">
        <v>42669</v>
      </c>
      <c r="AM1035" s="91" t="s">
        <v>504</v>
      </c>
      <c r="AN1035" s="92" t="s">
        <v>514</v>
      </c>
      <c r="AO1035" s="2"/>
      <c r="AS1035" s="2"/>
      <c r="AU1035" s="2"/>
      <c r="AW1035" s="2"/>
      <c r="AY1035" s="2"/>
    </row>
    <row r="1036" spans="35:51" x14ac:dyDescent="0.25">
      <c r="AI1036" s="2"/>
      <c r="AK1036" s="2"/>
      <c r="AL1036" s="90">
        <v>42670</v>
      </c>
      <c r="AM1036" s="91" t="s">
        <v>504</v>
      </c>
      <c r="AN1036" s="92" t="s">
        <v>514</v>
      </c>
      <c r="AO1036" s="2"/>
      <c r="AS1036" s="2"/>
      <c r="AU1036" s="2"/>
      <c r="AW1036" s="2"/>
      <c r="AY1036" s="2"/>
    </row>
    <row r="1037" spans="35:51" x14ac:dyDescent="0.25">
      <c r="AI1037" s="2"/>
      <c r="AK1037" s="2"/>
      <c r="AL1037" s="93">
        <v>42671</v>
      </c>
      <c r="AM1037" s="91" t="s">
        <v>504</v>
      </c>
      <c r="AN1037" s="92" t="s">
        <v>514</v>
      </c>
      <c r="AO1037" s="2"/>
      <c r="AS1037" s="2"/>
      <c r="AU1037" s="2"/>
      <c r="AW1037" s="2"/>
      <c r="AY1037" s="2"/>
    </row>
    <row r="1038" spans="35:51" x14ac:dyDescent="0.25">
      <c r="AI1038" s="2"/>
      <c r="AK1038" s="2"/>
      <c r="AL1038" s="90">
        <v>42672</v>
      </c>
      <c r="AM1038" s="91" t="s">
        <v>504</v>
      </c>
      <c r="AN1038" s="92" t="s">
        <v>514</v>
      </c>
      <c r="AO1038" s="2"/>
      <c r="AS1038" s="2"/>
      <c r="AU1038" s="2"/>
      <c r="AW1038" s="2"/>
      <c r="AY1038" s="2"/>
    </row>
    <row r="1039" spans="35:51" x14ac:dyDescent="0.25">
      <c r="AI1039" s="2"/>
      <c r="AK1039" s="2"/>
      <c r="AL1039" s="93">
        <v>42673</v>
      </c>
      <c r="AM1039" s="91" t="s">
        <v>504</v>
      </c>
      <c r="AN1039" s="92" t="s">
        <v>514</v>
      </c>
      <c r="AO1039" s="2"/>
      <c r="AS1039" s="2"/>
      <c r="AU1039" s="2"/>
      <c r="AW1039" s="2"/>
      <c r="AY1039" s="2"/>
    </row>
    <row r="1040" spans="35:51" x14ac:dyDescent="0.25">
      <c r="AI1040" s="2"/>
      <c r="AK1040" s="2"/>
      <c r="AL1040" s="90">
        <v>42674</v>
      </c>
      <c r="AM1040" s="91" t="s">
        <v>504</v>
      </c>
      <c r="AN1040" s="92" t="s">
        <v>514</v>
      </c>
      <c r="AO1040" s="2"/>
      <c r="AS1040" s="2"/>
      <c r="AU1040" s="2"/>
      <c r="AW1040" s="2"/>
      <c r="AY1040" s="2"/>
    </row>
    <row r="1041" spans="35:51" x14ac:dyDescent="0.25">
      <c r="AI1041" s="2"/>
      <c r="AK1041" s="2"/>
      <c r="AL1041" s="93">
        <v>42675</v>
      </c>
      <c r="AM1041" s="91" t="s">
        <v>504</v>
      </c>
      <c r="AN1041" s="92" t="s">
        <v>515</v>
      </c>
      <c r="AO1041" s="2"/>
      <c r="AS1041" s="2"/>
      <c r="AU1041" s="2"/>
      <c r="AW1041" s="2"/>
      <c r="AY1041" s="2"/>
    </row>
    <row r="1042" spans="35:51" x14ac:dyDescent="0.25">
      <c r="AI1042" s="2"/>
      <c r="AK1042" s="2"/>
      <c r="AL1042" s="90">
        <v>42676</v>
      </c>
      <c r="AM1042" s="91" t="s">
        <v>504</v>
      </c>
      <c r="AN1042" s="92" t="s">
        <v>515</v>
      </c>
      <c r="AO1042" s="2"/>
      <c r="AS1042" s="2"/>
      <c r="AU1042" s="2"/>
      <c r="AW1042" s="2"/>
      <c r="AY1042" s="2"/>
    </row>
    <row r="1043" spans="35:51" x14ac:dyDescent="0.25">
      <c r="AI1043" s="2"/>
      <c r="AK1043" s="2"/>
      <c r="AL1043" s="93">
        <v>42677</v>
      </c>
      <c r="AM1043" s="91" t="s">
        <v>504</v>
      </c>
      <c r="AN1043" s="92" t="s">
        <v>515</v>
      </c>
      <c r="AO1043" s="2"/>
      <c r="AS1043" s="2"/>
      <c r="AU1043" s="2"/>
      <c r="AW1043" s="2"/>
      <c r="AY1043" s="2"/>
    </row>
    <row r="1044" spans="35:51" x14ac:dyDescent="0.25">
      <c r="AI1044" s="2"/>
      <c r="AK1044" s="2"/>
      <c r="AL1044" s="90">
        <v>42678</v>
      </c>
      <c r="AM1044" s="91" t="s">
        <v>504</v>
      </c>
      <c r="AN1044" s="92" t="s">
        <v>515</v>
      </c>
      <c r="AO1044" s="2"/>
      <c r="AS1044" s="2"/>
      <c r="AU1044" s="2"/>
      <c r="AW1044" s="2"/>
      <c r="AY1044" s="2"/>
    </row>
    <row r="1045" spans="35:51" x14ac:dyDescent="0.25">
      <c r="AI1045" s="2"/>
      <c r="AK1045" s="2"/>
      <c r="AL1045" s="93">
        <v>42679</v>
      </c>
      <c r="AM1045" s="91" t="s">
        <v>504</v>
      </c>
      <c r="AN1045" s="92" t="s">
        <v>515</v>
      </c>
      <c r="AO1045" s="2"/>
      <c r="AS1045" s="2"/>
      <c r="AU1045" s="2"/>
      <c r="AW1045" s="2"/>
      <c r="AY1045" s="2"/>
    </row>
    <row r="1046" spans="35:51" x14ac:dyDescent="0.25">
      <c r="AI1046" s="2"/>
      <c r="AK1046" s="2"/>
      <c r="AL1046" s="90">
        <v>42680</v>
      </c>
      <c r="AM1046" s="91" t="s">
        <v>504</v>
      </c>
      <c r="AN1046" s="92" t="s">
        <v>515</v>
      </c>
      <c r="AO1046" s="2"/>
      <c r="AS1046" s="2"/>
      <c r="AU1046" s="2"/>
      <c r="AW1046" s="2"/>
      <c r="AY1046" s="2"/>
    </row>
    <row r="1047" spans="35:51" x14ac:dyDescent="0.25">
      <c r="AI1047" s="2"/>
      <c r="AK1047" s="2"/>
      <c r="AL1047" s="93">
        <v>42681</v>
      </c>
      <c r="AM1047" s="91" t="s">
        <v>504</v>
      </c>
      <c r="AN1047" s="92" t="s">
        <v>515</v>
      </c>
      <c r="AO1047" s="2"/>
      <c r="AS1047" s="2"/>
      <c r="AU1047" s="2"/>
      <c r="AW1047" s="2"/>
      <c r="AY1047" s="2"/>
    </row>
    <row r="1048" spans="35:51" x14ac:dyDescent="0.25">
      <c r="AI1048" s="2"/>
      <c r="AK1048" s="2"/>
      <c r="AL1048" s="90">
        <v>42682</v>
      </c>
      <c r="AM1048" s="91" t="s">
        <v>504</v>
      </c>
      <c r="AN1048" s="92" t="s">
        <v>515</v>
      </c>
      <c r="AO1048" s="2"/>
      <c r="AS1048" s="2"/>
      <c r="AU1048" s="2"/>
      <c r="AW1048" s="2"/>
      <c r="AY1048" s="2"/>
    </row>
    <row r="1049" spans="35:51" x14ac:dyDescent="0.25">
      <c r="AI1049" s="2"/>
      <c r="AK1049" s="2"/>
      <c r="AL1049" s="93">
        <v>42683</v>
      </c>
      <c r="AM1049" s="91" t="s">
        <v>504</v>
      </c>
      <c r="AN1049" s="92" t="s">
        <v>515</v>
      </c>
      <c r="AO1049" s="2"/>
      <c r="AS1049" s="2"/>
      <c r="AU1049" s="2"/>
      <c r="AW1049" s="2"/>
      <c r="AY1049" s="2"/>
    </row>
    <row r="1050" spans="35:51" x14ac:dyDescent="0.25">
      <c r="AI1050" s="2"/>
      <c r="AK1050" s="2"/>
      <c r="AL1050" s="90">
        <v>42684</v>
      </c>
      <c r="AM1050" s="91" t="s">
        <v>504</v>
      </c>
      <c r="AN1050" s="92" t="s">
        <v>515</v>
      </c>
      <c r="AO1050" s="2"/>
      <c r="AS1050" s="2"/>
      <c r="AU1050" s="2"/>
      <c r="AW1050" s="2"/>
      <c r="AY1050" s="2"/>
    </row>
    <row r="1051" spans="35:51" x14ac:dyDescent="0.25">
      <c r="AI1051" s="2"/>
      <c r="AK1051" s="2"/>
      <c r="AL1051" s="93">
        <v>42685</v>
      </c>
      <c r="AM1051" s="91" t="s">
        <v>504</v>
      </c>
      <c r="AN1051" s="92" t="s">
        <v>515</v>
      </c>
      <c r="AO1051" s="2"/>
      <c r="AS1051" s="2"/>
      <c r="AU1051" s="2"/>
      <c r="AW1051" s="2"/>
      <c r="AY1051" s="2"/>
    </row>
    <row r="1052" spans="35:51" x14ac:dyDescent="0.25">
      <c r="AI1052" s="2"/>
      <c r="AK1052" s="2"/>
      <c r="AL1052" s="90">
        <v>42686</v>
      </c>
      <c r="AM1052" s="91" t="s">
        <v>504</v>
      </c>
      <c r="AN1052" s="92" t="s">
        <v>515</v>
      </c>
      <c r="AO1052" s="2"/>
      <c r="AS1052" s="2"/>
      <c r="AU1052" s="2"/>
      <c r="AW1052" s="2"/>
      <c r="AY1052" s="2"/>
    </row>
    <row r="1053" spans="35:51" x14ac:dyDescent="0.25">
      <c r="AI1053" s="2"/>
      <c r="AK1053" s="2"/>
      <c r="AL1053" s="93">
        <v>42687</v>
      </c>
      <c r="AM1053" s="91" t="s">
        <v>504</v>
      </c>
      <c r="AN1053" s="92" t="s">
        <v>515</v>
      </c>
      <c r="AO1053" s="2"/>
      <c r="AS1053" s="2"/>
      <c r="AU1053" s="2"/>
      <c r="AW1053" s="2"/>
      <c r="AY1053" s="2"/>
    </row>
    <row r="1054" spans="35:51" x14ac:dyDescent="0.25">
      <c r="AI1054" s="2"/>
      <c r="AK1054" s="2"/>
      <c r="AL1054" s="90">
        <v>42688</v>
      </c>
      <c r="AM1054" s="91" t="s">
        <v>504</v>
      </c>
      <c r="AN1054" s="92" t="s">
        <v>515</v>
      </c>
      <c r="AO1054" s="2"/>
      <c r="AS1054" s="2"/>
      <c r="AU1054" s="2"/>
      <c r="AW1054" s="2"/>
      <c r="AY1054" s="2"/>
    </row>
    <row r="1055" spans="35:51" x14ac:dyDescent="0.25">
      <c r="AI1055" s="2"/>
      <c r="AK1055" s="2"/>
      <c r="AL1055" s="93">
        <v>42689</v>
      </c>
      <c r="AM1055" s="91" t="s">
        <v>504</v>
      </c>
      <c r="AN1055" s="92" t="s">
        <v>515</v>
      </c>
      <c r="AO1055" s="2"/>
      <c r="AS1055" s="2"/>
      <c r="AU1055" s="2"/>
      <c r="AW1055" s="2"/>
      <c r="AY1055" s="2"/>
    </row>
    <row r="1056" spans="35:51" x14ac:dyDescent="0.25">
      <c r="AI1056" s="2"/>
      <c r="AK1056" s="2"/>
      <c r="AL1056" s="90">
        <v>42690</v>
      </c>
      <c r="AM1056" s="91" t="s">
        <v>504</v>
      </c>
      <c r="AN1056" s="92" t="s">
        <v>515</v>
      </c>
      <c r="AO1056" s="2"/>
      <c r="AS1056" s="2"/>
      <c r="AU1056" s="2"/>
      <c r="AW1056" s="2"/>
      <c r="AY1056" s="2"/>
    </row>
    <row r="1057" spans="35:51" x14ac:dyDescent="0.25">
      <c r="AI1057" s="2"/>
      <c r="AK1057" s="2"/>
      <c r="AL1057" s="93">
        <v>42691</v>
      </c>
      <c r="AM1057" s="91" t="s">
        <v>504</v>
      </c>
      <c r="AN1057" s="92" t="s">
        <v>515</v>
      </c>
      <c r="AO1057" s="2"/>
      <c r="AS1057" s="2"/>
      <c r="AU1057" s="2"/>
      <c r="AW1057" s="2"/>
      <c r="AY1057" s="2"/>
    </row>
    <row r="1058" spans="35:51" x14ac:dyDescent="0.25">
      <c r="AI1058" s="2"/>
      <c r="AK1058" s="2"/>
      <c r="AL1058" s="90">
        <v>42692</v>
      </c>
      <c r="AM1058" s="91" t="s">
        <v>504</v>
      </c>
      <c r="AN1058" s="92" t="s">
        <v>515</v>
      </c>
      <c r="AO1058" s="2"/>
      <c r="AS1058" s="2"/>
      <c r="AU1058" s="2"/>
      <c r="AW1058" s="2"/>
      <c r="AY1058" s="2"/>
    </row>
    <row r="1059" spans="35:51" x14ac:dyDescent="0.25">
      <c r="AI1059" s="2"/>
      <c r="AK1059" s="2"/>
      <c r="AL1059" s="93">
        <v>42693</v>
      </c>
      <c r="AM1059" s="91" t="s">
        <v>504</v>
      </c>
      <c r="AN1059" s="92" t="s">
        <v>515</v>
      </c>
      <c r="AO1059" s="2"/>
      <c r="AS1059" s="2"/>
      <c r="AU1059" s="2"/>
      <c r="AW1059" s="2"/>
      <c r="AY1059" s="2"/>
    </row>
    <row r="1060" spans="35:51" x14ac:dyDescent="0.25">
      <c r="AI1060" s="2"/>
      <c r="AK1060" s="2"/>
      <c r="AL1060" s="90">
        <v>42694</v>
      </c>
      <c r="AM1060" s="91" t="s">
        <v>504</v>
      </c>
      <c r="AN1060" s="92" t="s">
        <v>515</v>
      </c>
      <c r="AO1060" s="2"/>
      <c r="AS1060" s="2"/>
      <c r="AU1060" s="2"/>
      <c r="AW1060" s="2"/>
      <c r="AY1060" s="2"/>
    </row>
    <row r="1061" spans="35:51" x14ac:dyDescent="0.25">
      <c r="AI1061" s="2"/>
      <c r="AK1061" s="2"/>
      <c r="AL1061" s="93">
        <v>42695</v>
      </c>
      <c r="AM1061" s="91" t="s">
        <v>504</v>
      </c>
      <c r="AN1061" s="92" t="s">
        <v>515</v>
      </c>
      <c r="AO1061" s="2"/>
      <c r="AS1061" s="2"/>
      <c r="AU1061" s="2"/>
      <c r="AW1061" s="2"/>
      <c r="AY1061" s="2"/>
    </row>
    <row r="1062" spans="35:51" x14ac:dyDescent="0.25">
      <c r="AI1062" s="2"/>
      <c r="AK1062" s="2"/>
      <c r="AL1062" s="90">
        <v>42696</v>
      </c>
      <c r="AM1062" s="91" t="s">
        <v>504</v>
      </c>
      <c r="AN1062" s="92" t="s">
        <v>515</v>
      </c>
      <c r="AO1062" s="2"/>
      <c r="AS1062" s="2"/>
      <c r="AU1062" s="2"/>
      <c r="AW1062" s="2"/>
      <c r="AY1062" s="2"/>
    </row>
    <row r="1063" spans="35:51" x14ac:dyDescent="0.25">
      <c r="AI1063" s="2"/>
      <c r="AK1063" s="2"/>
      <c r="AL1063" s="93">
        <v>42697</v>
      </c>
      <c r="AM1063" s="91" t="s">
        <v>504</v>
      </c>
      <c r="AN1063" s="92" t="s">
        <v>515</v>
      </c>
      <c r="AO1063" s="2"/>
      <c r="AS1063" s="2"/>
      <c r="AU1063" s="2"/>
      <c r="AW1063" s="2"/>
      <c r="AY1063" s="2"/>
    </row>
    <row r="1064" spans="35:51" x14ac:dyDescent="0.25">
      <c r="AI1064" s="2"/>
      <c r="AK1064" s="2"/>
      <c r="AL1064" s="90">
        <v>42698</v>
      </c>
      <c r="AM1064" s="91" t="s">
        <v>504</v>
      </c>
      <c r="AN1064" s="92" t="s">
        <v>515</v>
      </c>
      <c r="AO1064" s="2"/>
      <c r="AS1064" s="2"/>
      <c r="AU1064" s="2"/>
      <c r="AW1064" s="2"/>
      <c r="AY1064" s="2"/>
    </row>
    <row r="1065" spans="35:51" x14ac:dyDescent="0.25">
      <c r="AI1065" s="2"/>
      <c r="AK1065" s="2"/>
      <c r="AL1065" s="93">
        <v>42699</v>
      </c>
      <c r="AM1065" s="91" t="s">
        <v>504</v>
      </c>
      <c r="AN1065" s="92" t="s">
        <v>515</v>
      </c>
      <c r="AO1065" s="2"/>
      <c r="AS1065" s="2"/>
      <c r="AU1065" s="2"/>
      <c r="AW1065" s="2"/>
      <c r="AY1065" s="2"/>
    </row>
    <row r="1066" spans="35:51" x14ac:dyDescent="0.25">
      <c r="AI1066" s="2"/>
      <c r="AK1066" s="2"/>
      <c r="AL1066" s="90">
        <v>42700</v>
      </c>
      <c r="AM1066" s="91" t="s">
        <v>504</v>
      </c>
      <c r="AN1066" s="92" t="s">
        <v>515</v>
      </c>
      <c r="AO1066" s="2"/>
      <c r="AS1066" s="2"/>
      <c r="AU1066" s="2"/>
      <c r="AW1066" s="2"/>
      <c r="AY1066" s="2"/>
    </row>
    <row r="1067" spans="35:51" x14ac:dyDescent="0.25">
      <c r="AI1067" s="2"/>
      <c r="AK1067" s="2"/>
      <c r="AL1067" s="93">
        <v>42701</v>
      </c>
      <c r="AM1067" s="91" t="s">
        <v>504</v>
      </c>
      <c r="AN1067" s="92" t="s">
        <v>515</v>
      </c>
      <c r="AO1067" s="2"/>
      <c r="AS1067" s="2"/>
      <c r="AU1067" s="2"/>
      <c r="AW1067" s="2"/>
      <c r="AY1067" s="2"/>
    </row>
    <row r="1068" spans="35:51" x14ac:dyDescent="0.25">
      <c r="AI1068" s="2"/>
      <c r="AK1068" s="2"/>
      <c r="AL1068" s="90">
        <v>42702</v>
      </c>
      <c r="AM1068" s="91" t="s">
        <v>504</v>
      </c>
      <c r="AN1068" s="92" t="s">
        <v>515</v>
      </c>
      <c r="AO1068" s="2"/>
      <c r="AS1068" s="2"/>
      <c r="AU1068" s="2"/>
      <c r="AW1068" s="2"/>
      <c r="AY1068" s="2"/>
    </row>
    <row r="1069" spans="35:51" x14ac:dyDescent="0.25">
      <c r="AI1069" s="2"/>
      <c r="AK1069" s="2"/>
      <c r="AL1069" s="93">
        <v>42703</v>
      </c>
      <c r="AM1069" s="91" t="s">
        <v>504</v>
      </c>
      <c r="AN1069" s="92" t="s">
        <v>515</v>
      </c>
      <c r="AO1069" s="2"/>
      <c r="AS1069" s="2"/>
      <c r="AU1069" s="2"/>
      <c r="AW1069" s="2"/>
      <c r="AY1069" s="2"/>
    </row>
    <row r="1070" spans="35:51" x14ac:dyDescent="0.25">
      <c r="AI1070" s="2"/>
      <c r="AK1070" s="2"/>
      <c r="AL1070" s="90">
        <v>42704</v>
      </c>
      <c r="AM1070" s="91" t="s">
        <v>504</v>
      </c>
      <c r="AN1070" s="92" t="s">
        <v>515</v>
      </c>
      <c r="AO1070" s="2"/>
      <c r="AS1070" s="2"/>
      <c r="AU1070" s="2"/>
      <c r="AW1070" s="2"/>
      <c r="AY1070" s="2"/>
    </row>
    <row r="1071" spans="35:51" x14ac:dyDescent="0.25">
      <c r="AI1071" s="2"/>
      <c r="AK1071" s="2"/>
      <c r="AL1071" s="93">
        <v>42705</v>
      </c>
      <c r="AM1071" s="91" t="s">
        <v>504</v>
      </c>
      <c r="AN1071" s="92" t="s">
        <v>516</v>
      </c>
      <c r="AO1071" s="2"/>
      <c r="AS1071" s="2"/>
      <c r="AU1071" s="2"/>
      <c r="AW1071" s="2"/>
      <c r="AY1071" s="2"/>
    </row>
    <row r="1072" spans="35:51" x14ac:dyDescent="0.25">
      <c r="AI1072" s="2"/>
      <c r="AK1072" s="2"/>
      <c r="AL1072" s="90">
        <v>42706</v>
      </c>
      <c r="AM1072" s="91" t="s">
        <v>504</v>
      </c>
      <c r="AN1072" s="92" t="s">
        <v>516</v>
      </c>
      <c r="AO1072" s="2"/>
      <c r="AS1072" s="2"/>
      <c r="AU1072" s="2"/>
      <c r="AW1072" s="2"/>
      <c r="AY1072" s="2"/>
    </row>
    <row r="1073" spans="35:51" x14ac:dyDescent="0.25">
      <c r="AI1073" s="2"/>
      <c r="AK1073" s="2"/>
      <c r="AL1073" s="93">
        <v>42707</v>
      </c>
      <c r="AM1073" s="91" t="s">
        <v>504</v>
      </c>
      <c r="AN1073" s="92" t="s">
        <v>516</v>
      </c>
      <c r="AO1073" s="2"/>
      <c r="AS1073" s="2"/>
      <c r="AU1073" s="2"/>
      <c r="AW1073" s="2"/>
      <c r="AY1073" s="2"/>
    </row>
    <row r="1074" spans="35:51" x14ac:dyDescent="0.25">
      <c r="AI1074" s="2"/>
      <c r="AK1074" s="2"/>
      <c r="AL1074" s="90">
        <v>42708</v>
      </c>
      <c r="AM1074" s="91" t="s">
        <v>504</v>
      </c>
      <c r="AN1074" s="92" t="s">
        <v>516</v>
      </c>
      <c r="AO1074" s="2"/>
      <c r="AS1074" s="2"/>
      <c r="AU1074" s="2"/>
      <c r="AW1074" s="2"/>
      <c r="AY1074" s="2"/>
    </row>
    <row r="1075" spans="35:51" x14ac:dyDescent="0.25">
      <c r="AI1075" s="2"/>
      <c r="AK1075" s="2"/>
      <c r="AL1075" s="93">
        <v>42709</v>
      </c>
      <c r="AM1075" s="91" t="s">
        <v>504</v>
      </c>
      <c r="AN1075" s="92" t="s">
        <v>516</v>
      </c>
      <c r="AO1075" s="2"/>
      <c r="AS1075" s="2"/>
      <c r="AU1075" s="2"/>
      <c r="AW1075" s="2"/>
      <c r="AY1075" s="2"/>
    </row>
    <row r="1076" spans="35:51" x14ac:dyDescent="0.25">
      <c r="AI1076" s="2"/>
      <c r="AK1076" s="2"/>
      <c r="AL1076" s="90">
        <v>42710</v>
      </c>
      <c r="AM1076" s="91" t="s">
        <v>504</v>
      </c>
      <c r="AN1076" s="92" t="s">
        <v>516</v>
      </c>
      <c r="AO1076" s="2"/>
      <c r="AS1076" s="2"/>
      <c r="AU1076" s="2"/>
      <c r="AW1076" s="2"/>
      <c r="AY1076" s="2"/>
    </row>
    <row r="1077" spans="35:51" x14ac:dyDescent="0.25">
      <c r="AI1077" s="2"/>
      <c r="AK1077" s="2"/>
      <c r="AL1077" s="93">
        <v>42711</v>
      </c>
      <c r="AM1077" s="91" t="s">
        <v>504</v>
      </c>
      <c r="AN1077" s="92" t="s">
        <v>516</v>
      </c>
      <c r="AO1077" s="2"/>
      <c r="AS1077" s="2"/>
      <c r="AU1077" s="2"/>
      <c r="AW1077" s="2"/>
      <c r="AY1077" s="2"/>
    </row>
    <row r="1078" spans="35:51" x14ac:dyDescent="0.25">
      <c r="AI1078" s="2"/>
      <c r="AK1078" s="2"/>
      <c r="AL1078" s="90">
        <v>42712</v>
      </c>
      <c r="AM1078" s="91" t="s">
        <v>504</v>
      </c>
      <c r="AN1078" s="92" t="s">
        <v>516</v>
      </c>
      <c r="AO1078" s="2"/>
      <c r="AS1078" s="2"/>
      <c r="AU1078" s="2"/>
      <c r="AW1078" s="2"/>
      <c r="AY1078" s="2"/>
    </row>
    <row r="1079" spans="35:51" x14ac:dyDescent="0.25">
      <c r="AI1079" s="2"/>
      <c r="AK1079" s="2"/>
      <c r="AL1079" s="93">
        <v>42713</v>
      </c>
      <c r="AM1079" s="91" t="s">
        <v>504</v>
      </c>
      <c r="AN1079" s="92" t="s">
        <v>516</v>
      </c>
      <c r="AO1079" s="2"/>
      <c r="AS1079" s="2"/>
      <c r="AU1079" s="2"/>
      <c r="AW1079" s="2"/>
      <c r="AY1079" s="2"/>
    </row>
    <row r="1080" spans="35:51" x14ac:dyDescent="0.25">
      <c r="AI1080" s="2"/>
      <c r="AK1080" s="2"/>
      <c r="AL1080" s="90">
        <v>42714</v>
      </c>
      <c r="AM1080" s="91" t="s">
        <v>504</v>
      </c>
      <c r="AN1080" s="92" t="s">
        <v>516</v>
      </c>
      <c r="AO1080" s="2"/>
      <c r="AS1080" s="2"/>
      <c r="AU1080" s="2"/>
      <c r="AW1080" s="2"/>
      <c r="AY1080" s="2"/>
    </row>
    <row r="1081" spans="35:51" x14ac:dyDescent="0.25">
      <c r="AI1081" s="2"/>
      <c r="AK1081" s="2"/>
      <c r="AL1081" s="93">
        <v>42715</v>
      </c>
      <c r="AM1081" s="91" t="s">
        <v>504</v>
      </c>
      <c r="AN1081" s="92" t="s">
        <v>516</v>
      </c>
      <c r="AO1081" s="2"/>
      <c r="AS1081" s="2"/>
      <c r="AU1081" s="2"/>
      <c r="AW1081" s="2"/>
      <c r="AY1081" s="2"/>
    </row>
    <row r="1082" spans="35:51" x14ac:dyDescent="0.25">
      <c r="AI1082" s="2"/>
      <c r="AK1082" s="2"/>
      <c r="AL1082" s="90">
        <v>42716</v>
      </c>
      <c r="AM1082" s="91" t="s">
        <v>504</v>
      </c>
      <c r="AN1082" s="92" t="s">
        <v>516</v>
      </c>
      <c r="AO1082" s="2"/>
      <c r="AS1082" s="2"/>
      <c r="AU1082" s="2"/>
      <c r="AW1082" s="2"/>
      <c r="AY1082" s="2"/>
    </row>
    <row r="1083" spans="35:51" x14ac:dyDescent="0.25">
      <c r="AI1083" s="2"/>
      <c r="AK1083" s="2"/>
      <c r="AL1083" s="93">
        <v>42717</v>
      </c>
      <c r="AM1083" s="91" t="s">
        <v>504</v>
      </c>
      <c r="AN1083" s="92" t="s">
        <v>516</v>
      </c>
      <c r="AO1083" s="2"/>
      <c r="AS1083" s="2"/>
      <c r="AU1083" s="2"/>
      <c r="AW1083" s="2"/>
      <c r="AY1083" s="2"/>
    </row>
    <row r="1084" spans="35:51" x14ac:dyDescent="0.25">
      <c r="AI1084" s="2"/>
      <c r="AK1084" s="2"/>
      <c r="AL1084" s="90">
        <v>42718</v>
      </c>
      <c r="AM1084" s="91" t="s">
        <v>504</v>
      </c>
      <c r="AN1084" s="92" t="s">
        <v>516</v>
      </c>
      <c r="AO1084" s="2"/>
      <c r="AS1084" s="2"/>
      <c r="AU1084" s="2"/>
      <c r="AW1084" s="2"/>
      <c r="AY1084" s="2"/>
    </row>
    <row r="1085" spans="35:51" x14ac:dyDescent="0.25">
      <c r="AI1085" s="2"/>
      <c r="AK1085" s="2"/>
      <c r="AL1085" s="93">
        <v>42719</v>
      </c>
      <c r="AM1085" s="91" t="s">
        <v>504</v>
      </c>
      <c r="AN1085" s="92" t="s">
        <v>516</v>
      </c>
      <c r="AO1085" s="2"/>
      <c r="AS1085" s="2"/>
      <c r="AU1085" s="2"/>
      <c r="AW1085" s="2"/>
      <c r="AY1085" s="2"/>
    </row>
    <row r="1086" spans="35:51" x14ac:dyDescent="0.25">
      <c r="AI1086" s="2"/>
      <c r="AK1086" s="2"/>
      <c r="AL1086" s="90">
        <v>42720</v>
      </c>
      <c r="AM1086" s="91" t="s">
        <v>504</v>
      </c>
      <c r="AN1086" s="92" t="s">
        <v>516</v>
      </c>
      <c r="AO1086" s="2"/>
      <c r="AS1086" s="2"/>
      <c r="AU1086" s="2"/>
      <c r="AW1086" s="2"/>
      <c r="AY1086" s="2"/>
    </row>
    <row r="1087" spans="35:51" x14ac:dyDescent="0.25">
      <c r="AI1087" s="2"/>
      <c r="AK1087" s="2"/>
      <c r="AL1087" s="93">
        <v>42721</v>
      </c>
      <c r="AM1087" s="91" t="s">
        <v>504</v>
      </c>
      <c r="AN1087" s="92" t="s">
        <v>516</v>
      </c>
      <c r="AO1087" s="2"/>
      <c r="AS1087" s="2"/>
      <c r="AU1087" s="2"/>
      <c r="AW1087" s="2"/>
      <c r="AY1087" s="2"/>
    </row>
    <row r="1088" spans="35:51" x14ac:dyDescent="0.25">
      <c r="AI1088" s="2"/>
      <c r="AK1088" s="2"/>
      <c r="AL1088" s="90">
        <v>42722</v>
      </c>
      <c r="AM1088" s="91" t="s">
        <v>504</v>
      </c>
      <c r="AN1088" s="92" t="s">
        <v>516</v>
      </c>
      <c r="AO1088" s="2"/>
      <c r="AS1088" s="2"/>
      <c r="AU1088" s="2"/>
      <c r="AW1088" s="2"/>
      <c r="AY1088" s="2"/>
    </row>
    <row r="1089" spans="35:51" x14ac:dyDescent="0.25">
      <c r="AI1089" s="2"/>
      <c r="AK1089" s="2"/>
      <c r="AL1089" s="93">
        <v>42723</v>
      </c>
      <c r="AM1089" s="91" t="s">
        <v>504</v>
      </c>
      <c r="AN1089" s="92" t="s">
        <v>516</v>
      </c>
      <c r="AO1089" s="2"/>
      <c r="AS1089" s="2"/>
      <c r="AU1089" s="2"/>
      <c r="AW1089" s="2"/>
      <c r="AY1089" s="2"/>
    </row>
    <row r="1090" spans="35:51" x14ac:dyDescent="0.25">
      <c r="AI1090" s="2"/>
      <c r="AK1090" s="2"/>
      <c r="AL1090" s="90">
        <v>42724</v>
      </c>
      <c r="AM1090" s="91" t="s">
        <v>504</v>
      </c>
      <c r="AN1090" s="92" t="s">
        <v>516</v>
      </c>
      <c r="AO1090" s="2"/>
      <c r="AS1090" s="2"/>
      <c r="AU1090" s="2"/>
      <c r="AW1090" s="2"/>
      <c r="AY1090" s="2"/>
    </row>
    <row r="1091" spans="35:51" x14ac:dyDescent="0.25">
      <c r="AI1091" s="2"/>
      <c r="AK1091" s="2"/>
      <c r="AL1091" s="93">
        <v>42725</v>
      </c>
      <c r="AM1091" s="91" t="s">
        <v>504</v>
      </c>
      <c r="AN1091" s="92" t="s">
        <v>516</v>
      </c>
      <c r="AO1091" s="2"/>
      <c r="AS1091" s="2"/>
      <c r="AU1091" s="2"/>
      <c r="AW1091" s="2"/>
      <c r="AY1091" s="2"/>
    </row>
    <row r="1092" spans="35:51" x14ac:dyDescent="0.25">
      <c r="AI1092" s="2"/>
      <c r="AK1092" s="2"/>
      <c r="AL1092" s="90">
        <v>42726</v>
      </c>
      <c r="AM1092" s="91" t="s">
        <v>504</v>
      </c>
      <c r="AN1092" s="92" t="s">
        <v>516</v>
      </c>
      <c r="AO1092" s="2"/>
      <c r="AS1092" s="2"/>
      <c r="AU1092" s="2"/>
      <c r="AW1092" s="2"/>
      <c r="AY1092" s="2"/>
    </row>
    <row r="1093" spans="35:51" x14ac:dyDescent="0.25">
      <c r="AI1093" s="2"/>
      <c r="AK1093" s="2"/>
      <c r="AL1093" s="93">
        <v>42727</v>
      </c>
      <c r="AM1093" s="91" t="s">
        <v>504</v>
      </c>
      <c r="AN1093" s="92" t="s">
        <v>516</v>
      </c>
      <c r="AO1093" s="2"/>
      <c r="AS1093" s="2"/>
      <c r="AU1093" s="2"/>
      <c r="AW1093" s="2"/>
      <c r="AY1093" s="2"/>
    </row>
    <row r="1094" spans="35:51" x14ac:dyDescent="0.25">
      <c r="AI1094" s="2"/>
      <c r="AK1094" s="2"/>
      <c r="AL1094" s="90">
        <v>42728</v>
      </c>
      <c r="AM1094" s="91" t="s">
        <v>504</v>
      </c>
      <c r="AN1094" s="92" t="s">
        <v>516</v>
      </c>
      <c r="AO1094" s="2"/>
      <c r="AS1094" s="2"/>
      <c r="AU1094" s="2"/>
      <c r="AW1094" s="2"/>
      <c r="AY1094" s="2"/>
    </row>
    <row r="1095" spans="35:51" x14ac:dyDescent="0.25">
      <c r="AI1095" s="2"/>
      <c r="AK1095" s="2"/>
      <c r="AL1095" s="93">
        <v>42729</v>
      </c>
      <c r="AM1095" s="91" t="s">
        <v>504</v>
      </c>
      <c r="AN1095" s="92" t="s">
        <v>516</v>
      </c>
      <c r="AO1095" s="2"/>
      <c r="AS1095" s="2"/>
      <c r="AU1095" s="2"/>
      <c r="AW1095" s="2"/>
      <c r="AY1095" s="2"/>
    </row>
    <row r="1096" spans="35:51" x14ac:dyDescent="0.25">
      <c r="AI1096" s="2"/>
      <c r="AK1096" s="2"/>
      <c r="AL1096" s="90">
        <v>42730</v>
      </c>
      <c r="AM1096" s="91" t="s">
        <v>504</v>
      </c>
      <c r="AN1096" s="92" t="s">
        <v>516</v>
      </c>
      <c r="AO1096" s="2"/>
      <c r="AS1096" s="2"/>
      <c r="AU1096" s="2"/>
      <c r="AW1096" s="2"/>
      <c r="AY1096" s="2"/>
    </row>
    <row r="1097" spans="35:51" x14ac:dyDescent="0.25">
      <c r="AI1097" s="2"/>
      <c r="AK1097" s="2"/>
      <c r="AL1097" s="93">
        <v>42731</v>
      </c>
      <c r="AM1097" s="91" t="s">
        <v>504</v>
      </c>
      <c r="AN1097" s="92" t="s">
        <v>516</v>
      </c>
      <c r="AO1097" s="2"/>
      <c r="AS1097" s="2"/>
      <c r="AU1097" s="2"/>
      <c r="AW1097" s="2"/>
      <c r="AY1097" s="2"/>
    </row>
    <row r="1098" spans="35:51" x14ac:dyDescent="0.25">
      <c r="AI1098" s="2"/>
      <c r="AK1098" s="2"/>
      <c r="AL1098" s="90">
        <v>42732</v>
      </c>
      <c r="AM1098" s="91" t="s">
        <v>504</v>
      </c>
      <c r="AN1098" s="92" t="s">
        <v>516</v>
      </c>
      <c r="AO1098" s="2"/>
      <c r="AS1098" s="2"/>
      <c r="AU1098" s="2"/>
      <c r="AW1098" s="2"/>
      <c r="AY1098" s="2"/>
    </row>
    <row r="1099" spans="35:51" x14ac:dyDescent="0.25">
      <c r="AI1099" s="2"/>
      <c r="AK1099" s="2"/>
      <c r="AL1099" s="93">
        <v>42733</v>
      </c>
      <c r="AM1099" s="91" t="s">
        <v>504</v>
      </c>
      <c r="AN1099" s="92" t="s">
        <v>516</v>
      </c>
      <c r="AO1099" s="2"/>
      <c r="AS1099" s="2"/>
      <c r="AU1099" s="2"/>
      <c r="AW1099" s="2"/>
      <c r="AY1099" s="2"/>
    </row>
    <row r="1100" spans="35:51" x14ac:dyDescent="0.25">
      <c r="AI1100" s="2"/>
      <c r="AK1100" s="2"/>
      <c r="AL1100" s="90">
        <v>42734</v>
      </c>
      <c r="AM1100" s="91" t="s">
        <v>504</v>
      </c>
      <c r="AN1100" s="92" t="s">
        <v>516</v>
      </c>
      <c r="AO1100" s="2"/>
      <c r="AS1100" s="2"/>
      <c r="AU1100" s="2"/>
      <c r="AW1100" s="2"/>
      <c r="AY1100" s="2"/>
    </row>
    <row r="1101" spans="35:51" x14ac:dyDescent="0.25">
      <c r="AI1101" s="2"/>
      <c r="AK1101" s="2"/>
      <c r="AL1101" s="93">
        <v>42735</v>
      </c>
      <c r="AM1101" s="91" t="s">
        <v>504</v>
      </c>
      <c r="AN1101" s="92" t="s">
        <v>516</v>
      </c>
      <c r="AO1101" s="2"/>
      <c r="AS1101" s="2"/>
      <c r="AU1101" s="2"/>
      <c r="AW1101" s="2"/>
      <c r="AY1101" s="2"/>
    </row>
    <row r="1102" spans="35:51" x14ac:dyDescent="0.25">
      <c r="AI1102" s="2"/>
      <c r="AK1102" s="2"/>
      <c r="AL1102" s="90">
        <v>42736</v>
      </c>
      <c r="AM1102" s="91" t="s">
        <v>517</v>
      </c>
      <c r="AN1102" s="92" t="s">
        <v>518</v>
      </c>
      <c r="AO1102" s="2"/>
      <c r="AS1102" s="2"/>
      <c r="AU1102" s="2"/>
      <c r="AW1102" s="2"/>
      <c r="AY1102" s="2"/>
    </row>
    <row r="1103" spans="35:51" x14ac:dyDescent="0.25">
      <c r="AI1103" s="2"/>
      <c r="AK1103" s="2"/>
      <c r="AL1103" s="93">
        <v>42737</v>
      </c>
      <c r="AM1103" s="91" t="s">
        <v>517</v>
      </c>
      <c r="AN1103" s="92" t="s">
        <v>518</v>
      </c>
      <c r="AO1103" s="2"/>
      <c r="AS1103" s="2"/>
      <c r="AU1103" s="2"/>
      <c r="AW1103" s="2"/>
      <c r="AY1103" s="2"/>
    </row>
    <row r="1104" spans="35:51" x14ac:dyDescent="0.25">
      <c r="AI1104" s="2"/>
      <c r="AK1104" s="2"/>
      <c r="AL1104" s="90">
        <v>42738</v>
      </c>
      <c r="AM1104" s="91" t="s">
        <v>517</v>
      </c>
      <c r="AN1104" s="92" t="s">
        <v>518</v>
      </c>
      <c r="AO1104" s="2"/>
      <c r="AS1104" s="2"/>
      <c r="AU1104" s="2"/>
      <c r="AW1104" s="2"/>
      <c r="AY1104" s="2"/>
    </row>
    <row r="1105" spans="35:51" x14ac:dyDescent="0.25">
      <c r="AI1105" s="2"/>
      <c r="AK1105" s="2"/>
      <c r="AL1105" s="93">
        <v>42739</v>
      </c>
      <c r="AM1105" s="91" t="s">
        <v>517</v>
      </c>
      <c r="AN1105" s="92" t="s">
        <v>518</v>
      </c>
      <c r="AO1105" s="2"/>
      <c r="AS1105" s="2"/>
      <c r="AU1105" s="2"/>
      <c r="AW1105" s="2"/>
      <c r="AY1105" s="2"/>
    </row>
    <row r="1106" spans="35:51" x14ac:dyDescent="0.25">
      <c r="AI1106" s="2"/>
      <c r="AK1106" s="2"/>
      <c r="AL1106" s="90">
        <v>42740</v>
      </c>
      <c r="AM1106" s="91" t="s">
        <v>517</v>
      </c>
      <c r="AN1106" s="92" t="s">
        <v>518</v>
      </c>
      <c r="AO1106" s="2"/>
      <c r="AS1106" s="2"/>
      <c r="AU1106" s="2"/>
      <c r="AW1106" s="2"/>
      <c r="AY1106" s="2"/>
    </row>
    <row r="1107" spans="35:51" x14ac:dyDescent="0.25">
      <c r="AI1107" s="2"/>
      <c r="AK1107" s="2"/>
      <c r="AL1107" s="93">
        <v>42741</v>
      </c>
      <c r="AM1107" s="91" t="s">
        <v>517</v>
      </c>
      <c r="AN1107" s="92" t="s">
        <v>518</v>
      </c>
      <c r="AO1107" s="2"/>
      <c r="AS1107" s="2"/>
      <c r="AU1107" s="2"/>
      <c r="AW1107" s="2"/>
      <c r="AY1107" s="2"/>
    </row>
    <row r="1108" spans="35:51" x14ac:dyDescent="0.25">
      <c r="AI1108" s="2"/>
      <c r="AK1108" s="2"/>
      <c r="AL1108" s="90">
        <v>42742</v>
      </c>
      <c r="AM1108" s="91" t="s">
        <v>517</v>
      </c>
      <c r="AN1108" s="92" t="s">
        <v>518</v>
      </c>
      <c r="AO1108" s="2"/>
      <c r="AS1108" s="2"/>
      <c r="AU1108" s="2"/>
      <c r="AW1108" s="2"/>
      <c r="AY1108" s="2"/>
    </row>
    <row r="1109" spans="35:51" x14ac:dyDescent="0.25">
      <c r="AI1109" s="2"/>
      <c r="AK1109" s="2"/>
      <c r="AL1109" s="93">
        <v>42743</v>
      </c>
      <c r="AM1109" s="91" t="s">
        <v>517</v>
      </c>
      <c r="AN1109" s="92" t="s">
        <v>518</v>
      </c>
      <c r="AO1109" s="2"/>
      <c r="AS1109" s="2"/>
      <c r="AU1109" s="2"/>
      <c r="AW1109" s="2"/>
      <c r="AY1109" s="2"/>
    </row>
    <row r="1110" spans="35:51" x14ac:dyDescent="0.25">
      <c r="AI1110" s="2"/>
      <c r="AK1110" s="2"/>
      <c r="AL1110" s="90">
        <v>42744</v>
      </c>
      <c r="AM1110" s="91" t="s">
        <v>517</v>
      </c>
      <c r="AN1110" s="92" t="s">
        <v>518</v>
      </c>
      <c r="AO1110" s="2"/>
      <c r="AS1110" s="2"/>
      <c r="AU1110" s="2"/>
      <c r="AW1110" s="2"/>
      <c r="AY1110" s="2"/>
    </row>
    <row r="1111" spans="35:51" x14ac:dyDescent="0.25">
      <c r="AI1111" s="2"/>
      <c r="AK1111" s="2"/>
      <c r="AL1111" s="93">
        <v>42745</v>
      </c>
      <c r="AM1111" s="91" t="s">
        <v>517</v>
      </c>
      <c r="AN1111" s="92" t="s">
        <v>518</v>
      </c>
      <c r="AO1111" s="2"/>
      <c r="AS1111" s="2"/>
      <c r="AU1111" s="2"/>
      <c r="AW1111" s="2"/>
      <c r="AY1111" s="2"/>
    </row>
    <row r="1112" spans="35:51" x14ac:dyDescent="0.25">
      <c r="AI1112" s="2"/>
      <c r="AK1112" s="2"/>
      <c r="AL1112" s="90">
        <v>42746</v>
      </c>
      <c r="AM1112" s="91" t="s">
        <v>517</v>
      </c>
      <c r="AN1112" s="92" t="s">
        <v>518</v>
      </c>
      <c r="AO1112" s="2"/>
      <c r="AS1112" s="2"/>
      <c r="AU1112" s="2"/>
      <c r="AW1112" s="2"/>
      <c r="AY1112" s="2"/>
    </row>
    <row r="1113" spans="35:51" x14ac:dyDescent="0.25">
      <c r="AI1113" s="2"/>
      <c r="AK1113" s="2"/>
      <c r="AL1113" s="93">
        <v>42747</v>
      </c>
      <c r="AM1113" s="91" t="s">
        <v>517</v>
      </c>
      <c r="AN1113" s="92" t="s">
        <v>518</v>
      </c>
      <c r="AO1113" s="2"/>
      <c r="AS1113" s="2"/>
      <c r="AU1113" s="2"/>
      <c r="AW1113" s="2"/>
      <c r="AY1113" s="2"/>
    </row>
    <row r="1114" spans="35:51" x14ac:dyDescent="0.25">
      <c r="AI1114" s="2"/>
      <c r="AK1114" s="2"/>
      <c r="AL1114" s="90">
        <v>42748</v>
      </c>
      <c r="AM1114" s="91" t="s">
        <v>517</v>
      </c>
      <c r="AN1114" s="92" t="s">
        <v>518</v>
      </c>
      <c r="AO1114" s="2"/>
      <c r="AS1114" s="2"/>
      <c r="AU1114" s="2"/>
      <c r="AW1114" s="2"/>
      <c r="AY1114" s="2"/>
    </row>
    <row r="1115" spans="35:51" x14ac:dyDescent="0.25">
      <c r="AI1115" s="2"/>
      <c r="AK1115" s="2"/>
      <c r="AL1115" s="93">
        <v>42749</v>
      </c>
      <c r="AM1115" s="91" t="s">
        <v>517</v>
      </c>
      <c r="AN1115" s="92" t="s">
        <v>518</v>
      </c>
      <c r="AO1115" s="2"/>
      <c r="AS1115" s="2"/>
      <c r="AU1115" s="2"/>
      <c r="AW1115" s="2"/>
      <c r="AY1115" s="2"/>
    </row>
    <row r="1116" spans="35:51" x14ac:dyDescent="0.25">
      <c r="AI1116" s="2"/>
      <c r="AK1116" s="2"/>
      <c r="AL1116" s="90">
        <v>42750</v>
      </c>
      <c r="AM1116" s="91" t="s">
        <v>517</v>
      </c>
      <c r="AN1116" s="92" t="s">
        <v>518</v>
      </c>
      <c r="AO1116" s="2"/>
      <c r="AS1116" s="2"/>
      <c r="AU1116" s="2"/>
      <c r="AW1116" s="2"/>
      <c r="AY1116" s="2"/>
    </row>
    <row r="1117" spans="35:51" x14ac:dyDescent="0.25">
      <c r="AI1117" s="2"/>
      <c r="AK1117" s="2"/>
      <c r="AL1117" s="93">
        <v>42751</v>
      </c>
      <c r="AM1117" s="91" t="s">
        <v>517</v>
      </c>
      <c r="AN1117" s="92" t="s">
        <v>518</v>
      </c>
      <c r="AO1117" s="2"/>
      <c r="AS1117" s="2"/>
      <c r="AU1117" s="2"/>
      <c r="AW1117" s="2"/>
      <c r="AY1117" s="2"/>
    </row>
    <row r="1118" spans="35:51" x14ac:dyDescent="0.25">
      <c r="AI1118" s="2"/>
      <c r="AK1118" s="2"/>
      <c r="AL1118" s="90">
        <v>42752</v>
      </c>
      <c r="AM1118" s="91" t="s">
        <v>517</v>
      </c>
      <c r="AN1118" s="92" t="s">
        <v>518</v>
      </c>
      <c r="AO1118" s="2"/>
      <c r="AS1118" s="2"/>
      <c r="AU1118" s="2"/>
      <c r="AW1118" s="2"/>
      <c r="AY1118" s="2"/>
    </row>
    <row r="1119" spans="35:51" x14ac:dyDescent="0.25">
      <c r="AI1119" s="2"/>
      <c r="AK1119" s="2"/>
      <c r="AL1119" s="93">
        <v>42753</v>
      </c>
      <c r="AM1119" s="91" t="s">
        <v>517</v>
      </c>
      <c r="AN1119" s="92" t="s">
        <v>518</v>
      </c>
      <c r="AO1119" s="2"/>
      <c r="AS1119" s="2"/>
      <c r="AU1119" s="2"/>
      <c r="AW1119" s="2"/>
      <c r="AY1119" s="2"/>
    </row>
    <row r="1120" spans="35:51" x14ac:dyDescent="0.25">
      <c r="AI1120" s="2"/>
      <c r="AK1120" s="2"/>
      <c r="AL1120" s="90">
        <v>42754</v>
      </c>
      <c r="AM1120" s="91" t="s">
        <v>517</v>
      </c>
      <c r="AN1120" s="92" t="s">
        <v>518</v>
      </c>
      <c r="AO1120" s="2"/>
      <c r="AS1120" s="2"/>
      <c r="AU1120" s="2"/>
      <c r="AW1120" s="2"/>
      <c r="AY1120" s="2"/>
    </row>
    <row r="1121" spans="35:51" x14ac:dyDescent="0.25">
      <c r="AI1121" s="2"/>
      <c r="AK1121" s="2"/>
      <c r="AL1121" s="93">
        <v>42755</v>
      </c>
      <c r="AM1121" s="91" t="s">
        <v>517</v>
      </c>
      <c r="AN1121" s="92" t="s">
        <v>518</v>
      </c>
      <c r="AO1121" s="2"/>
      <c r="AS1121" s="2"/>
      <c r="AU1121" s="2"/>
      <c r="AW1121" s="2"/>
      <c r="AY1121" s="2"/>
    </row>
    <row r="1122" spans="35:51" x14ac:dyDescent="0.25">
      <c r="AI1122" s="2"/>
      <c r="AK1122" s="2"/>
      <c r="AL1122" s="90">
        <v>42756</v>
      </c>
      <c r="AM1122" s="91" t="s">
        <v>517</v>
      </c>
      <c r="AN1122" s="92" t="s">
        <v>518</v>
      </c>
      <c r="AO1122" s="2"/>
      <c r="AS1122" s="2"/>
      <c r="AU1122" s="2"/>
      <c r="AW1122" s="2"/>
      <c r="AY1122" s="2"/>
    </row>
    <row r="1123" spans="35:51" x14ac:dyDescent="0.25">
      <c r="AI1123" s="2"/>
      <c r="AK1123" s="2"/>
      <c r="AL1123" s="93">
        <v>42757</v>
      </c>
      <c r="AM1123" s="91" t="s">
        <v>517</v>
      </c>
      <c r="AN1123" s="92" t="s">
        <v>518</v>
      </c>
      <c r="AO1123" s="2"/>
      <c r="AS1123" s="2"/>
      <c r="AU1123" s="2"/>
      <c r="AW1123" s="2"/>
      <c r="AY1123" s="2"/>
    </row>
    <row r="1124" spans="35:51" x14ac:dyDescent="0.25">
      <c r="AI1124" s="2"/>
      <c r="AK1124" s="2"/>
      <c r="AL1124" s="90">
        <v>42758</v>
      </c>
      <c r="AM1124" s="91" t="s">
        <v>517</v>
      </c>
      <c r="AN1124" s="92" t="s">
        <v>518</v>
      </c>
      <c r="AO1124" s="2"/>
      <c r="AS1124" s="2"/>
      <c r="AU1124" s="2"/>
      <c r="AW1124" s="2"/>
      <c r="AY1124" s="2"/>
    </row>
    <row r="1125" spans="35:51" x14ac:dyDescent="0.25">
      <c r="AI1125" s="2"/>
      <c r="AK1125" s="2"/>
      <c r="AL1125" s="93">
        <v>42759</v>
      </c>
      <c r="AM1125" s="91" t="s">
        <v>517</v>
      </c>
      <c r="AN1125" s="92" t="s">
        <v>518</v>
      </c>
      <c r="AO1125" s="2"/>
      <c r="AS1125" s="2"/>
      <c r="AU1125" s="2"/>
      <c r="AW1125" s="2"/>
      <c r="AY1125" s="2"/>
    </row>
    <row r="1126" spans="35:51" x14ac:dyDescent="0.25">
      <c r="AI1126" s="2"/>
      <c r="AK1126" s="2"/>
      <c r="AL1126" s="90">
        <v>42760</v>
      </c>
      <c r="AM1126" s="91" t="s">
        <v>517</v>
      </c>
      <c r="AN1126" s="92" t="s">
        <v>518</v>
      </c>
      <c r="AO1126" s="2"/>
      <c r="AS1126" s="2"/>
      <c r="AU1126" s="2"/>
      <c r="AW1126" s="2"/>
      <c r="AY1126" s="2"/>
    </row>
    <row r="1127" spans="35:51" x14ac:dyDescent="0.25">
      <c r="AI1127" s="2"/>
      <c r="AK1127" s="2"/>
      <c r="AL1127" s="93">
        <v>42761</v>
      </c>
      <c r="AM1127" s="91" t="s">
        <v>517</v>
      </c>
      <c r="AN1127" s="92" t="s">
        <v>518</v>
      </c>
      <c r="AO1127" s="2"/>
      <c r="AS1127" s="2"/>
      <c r="AU1127" s="2"/>
      <c r="AW1127" s="2"/>
      <c r="AY1127" s="2"/>
    </row>
    <row r="1128" spans="35:51" x14ac:dyDescent="0.25">
      <c r="AI1128" s="2"/>
      <c r="AK1128" s="2"/>
      <c r="AL1128" s="90">
        <v>42762</v>
      </c>
      <c r="AM1128" s="91" t="s">
        <v>517</v>
      </c>
      <c r="AN1128" s="92" t="s">
        <v>518</v>
      </c>
      <c r="AO1128" s="2"/>
      <c r="AS1128" s="2"/>
      <c r="AU1128" s="2"/>
      <c r="AW1128" s="2"/>
      <c r="AY1128" s="2"/>
    </row>
    <row r="1129" spans="35:51" x14ac:dyDescent="0.25">
      <c r="AI1129" s="2"/>
      <c r="AK1129" s="2"/>
      <c r="AL1129" s="93">
        <v>42763</v>
      </c>
      <c r="AM1129" s="91" t="s">
        <v>517</v>
      </c>
      <c r="AN1129" s="92" t="s">
        <v>518</v>
      </c>
      <c r="AO1129" s="2"/>
      <c r="AS1129" s="2"/>
      <c r="AU1129" s="2"/>
      <c r="AW1129" s="2"/>
      <c r="AY1129" s="2"/>
    </row>
    <row r="1130" spans="35:51" x14ac:dyDescent="0.25">
      <c r="AI1130" s="2"/>
      <c r="AK1130" s="2"/>
      <c r="AL1130" s="90">
        <v>42764</v>
      </c>
      <c r="AM1130" s="91" t="s">
        <v>517</v>
      </c>
      <c r="AN1130" s="92" t="s">
        <v>518</v>
      </c>
      <c r="AO1130" s="2"/>
      <c r="AS1130" s="2"/>
      <c r="AU1130" s="2"/>
      <c r="AW1130" s="2"/>
      <c r="AY1130" s="2"/>
    </row>
    <row r="1131" spans="35:51" x14ac:dyDescent="0.25">
      <c r="AI1131" s="2"/>
      <c r="AK1131" s="2"/>
      <c r="AL1131" s="93">
        <v>42765</v>
      </c>
      <c r="AM1131" s="91" t="s">
        <v>517</v>
      </c>
      <c r="AN1131" s="92" t="s">
        <v>518</v>
      </c>
      <c r="AO1131" s="2"/>
      <c r="AS1131" s="2"/>
      <c r="AU1131" s="2"/>
      <c r="AW1131" s="2"/>
      <c r="AY1131" s="2"/>
    </row>
    <row r="1132" spans="35:51" x14ac:dyDescent="0.25">
      <c r="AI1132" s="2"/>
      <c r="AK1132" s="2"/>
      <c r="AL1132" s="90">
        <v>42766</v>
      </c>
      <c r="AM1132" s="91" t="s">
        <v>517</v>
      </c>
      <c r="AN1132" s="92" t="s">
        <v>518</v>
      </c>
      <c r="AO1132" s="2"/>
      <c r="AS1132" s="2"/>
      <c r="AU1132" s="2"/>
      <c r="AW1132" s="2"/>
      <c r="AY1132" s="2"/>
    </row>
    <row r="1133" spans="35:51" x14ac:dyDescent="0.25">
      <c r="AI1133" s="2"/>
      <c r="AK1133" s="2"/>
      <c r="AL1133" s="93">
        <v>42767</v>
      </c>
      <c r="AM1133" s="91" t="s">
        <v>517</v>
      </c>
      <c r="AN1133" s="92" t="s">
        <v>519</v>
      </c>
      <c r="AO1133" s="2"/>
      <c r="AS1133" s="2"/>
      <c r="AU1133" s="2"/>
      <c r="AW1133" s="2"/>
      <c r="AY1133" s="2"/>
    </row>
    <row r="1134" spans="35:51" x14ac:dyDescent="0.25">
      <c r="AI1134" s="2"/>
      <c r="AK1134" s="2"/>
      <c r="AL1134" s="90">
        <v>42768</v>
      </c>
      <c r="AM1134" s="91" t="s">
        <v>517</v>
      </c>
      <c r="AN1134" s="92" t="s">
        <v>519</v>
      </c>
      <c r="AO1134" s="2"/>
      <c r="AS1134" s="2"/>
      <c r="AU1134" s="2"/>
      <c r="AW1134" s="2"/>
      <c r="AY1134" s="2"/>
    </row>
    <row r="1135" spans="35:51" x14ac:dyDescent="0.25">
      <c r="AI1135" s="2"/>
      <c r="AK1135" s="2"/>
      <c r="AL1135" s="93">
        <v>42769</v>
      </c>
      <c r="AM1135" s="91" t="s">
        <v>517</v>
      </c>
      <c r="AN1135" s="92" t="s">
        <v>519</v>
      </c>
      <c r="AO1135" s="2"/>
      <c r="AS1135" s="2"/>
      <c r="AU1135" s="2"/>
      <c r="AW1135" s="2"/>
      <c r="AY1135" s="2"/>
    </row>
    <row r="1136" spans="35:51" x14ac:dyDescent="0.25">
      <c r="AI1136" s="2"/>
      <c r="AK1136" s="2"/>
      <c r="AL1136" s="90">
        <v>42770</v>
      </c>
      <c r="AM1136" s="91" t="s">
        <v>517</v>
      </c>
      <c r="AN1136" s="92" t="s">
        <v>519</v>
      </c>
      <c r="AO1136" s="2"/>
      <c r="AS1136" s="2"/>
      <c r="AU1136" s="2"/>
      <c r="AW1136" s="2"/>
      <c r="AY1136" s="2"/>
    </row>
    <row r="1137" spans="35:51" x14ac:dyDescent="0.25">
      <c r="AI1137" s="2"/>
      <c r="AK1137" s="2"/>
      <c r="AL1137" s="93">
        <v>42771</v>
      </c>
      <c r="AM1137" s="91" t="s">
        <v>517</v>
      </c>
      <c r="AN1137" s="92" t="s">
        <v>519</v>
      </c>
      <c r="AO1137" s="2"/>
      <c r="AS1137" s="2"/>
      <c r="AU1137" s="2"/>
      <c r="AW1137" s="2"/>
      <c r="AY1137" s="2"/>
    </row>
    <row r="1138" spans="35:51" x14ac:dyDescent="0.25">
      <c r="AI1138" s="2"/>
      <c r="AK1138" s="2"/>
      <c r="AL1138" s="90">
        <v>42772</v>
      </c>
      <c r="AM1138" s="91" t="s">
        <v>517</v>
      </c>
      <c r="AN1138" s="92" t="s">
        <v>519</v>
      </c>
      <c r="AO1138" s="2"/>
      <c r="AS1138" s="2"/>
      <c r="AU1138" s="2"/>
      <c r="AW1138" s="2"/>
      <c r="AY1138" s="2"/>
    </row>
    <row r="1139" spans="35:51" x14ac:dyDescent="0.25">
      <c r="AI1139" s="2"/>
      <c r="AK1139" s="2"/>
      <c r="AL1139" s="93">
        <v>42773</v>
      </c>
      <c r="AM1139" s="91" t="s">
        <v>517</v>
      </c>
      <c r="AN1139" s="92" t="s">
        <v>519</v>
      </c>
      <c r="AO1139" s="2"/>
      <c r="AS1139" s="2"/>
      <c r="AU1139" s="2"/>
      <c r="AW1139" s="2"/>
      <c r="AY1139" s="2"/>
    </row>
    <row r="1140" spans="35:51" x14ac:dyDescent="0.25">
      <c r="AI1140" s="2"/>
      <c r="AK1140" s="2"/>
      <c r="AL1140" s="90">
        <v>42774</v>
      </c>
      <c r="AM1140" s="91" t="s">
        <v>517</v>
      </c>
      <c r="AN1140" s="92" t="s">
        <v>519</v>
      </c>
      <c r="AO1140" s="2"/>
      <c r="AS1140" s="2"/>
      <c r="AU1140" s="2"/>
      <c r="AW1140" s="2"/>
      <c r="AY1140" s="2"/>
    </row>
    <row r="1141" spans="35:51" x14ac:dyDescent="0.25">
      <c r="AI1141" s="2"/>
      <c r="AK1141" s="2"/>
      <c r="AL1141" s="93">
        <v>42775</v>
      </c>
      <c r="AM1141" s="91" t="s">
        <v>517</v>
      </c>
      <c r="AN1141" s="92" t="s">
        <v>519</v>
      </c>
      <c r="AO1141" s="2"/>
      <c r="AS1141" s="2"/>
      <c r="AU1141" s="2"/>
      <c r="AW1141" s="2"/>
      <c r="AY1141" s="2"/>
    </row>
    <row r="1142" spans="35:51" x14ac:dyDescent="0.25">
      <c r="AI1142" s="2"/>
      <c r="AK1142" s="2"/>
      <c r="AL1142" s="90">
        <v>42776</v>
      </c>
      <c r="AM1142" s="91" t="s">
        <v>517</v>
      </c>
      <c r="AN1142" s="92" t="s">
        <v>519</v>
      </c>
      <c r="AO1142" s="2"/>
      <c r="AS1142" s="2"/>
      <c r="AU1142" s="2"/>
      <c r="AW1142" s="2"/>
      <c r="AY1142" s="2"/>
    </row>
    <row r="1143" spans="35:51" x14ac:dyDescent="0.25">
      <c r="AI1143" s="2"/>
      <c r="AK1143" s="2"/>
      <c r="AL1143" s="93">
        <v>42777</v>
      </c>
      <c r="AM1143" s="91" t="s">
        <v>517</v>
      </c>
      <c r="AN1143" s="92" t="s">
        <v>519</v>
      </c>
      <c r="AO1143" s="2"/>
      <c r="AS1143" s="2"/>
      <c r="AU1143" s="2"/>
      <c r="AW1143" s="2"/>
      <c r="AY1143" s="2"/>
    </row>
    <row r="1144" spans="35:51" x14ac:dyDescent="0.25">
      <c r="AI1144" s="2"/>
      <c r="AK1144" s="2"/>
      <c r="AL1144" s="90">
        <v>42778</v>
      </c>
      <c r="AM1144" s="91" t="s">
        <v>517</v>
      </c>
      <c r="AN1144" s="92" t="s">
        <v>519</v>
      </c>
      <c r="AO1144" s="2"/>
      <c r="AS1144" s="2"/>
      <c r="AU1144" s="2"/>
      <c r="AW1144" s="2"/>
      <c r="AY1144" s="2"/>
    </row>
    <row r="1145" spans="35:51" x14ac:dyDescent="0.25">
      <c r="AI1145" s="2"/>
      <c r="AK1145" s="2"/>
      <c r="AL1145" s="93">
        <v>42779</v>
      </c>
      <c r="AM1145" s="91" t="s">
        <v>517</v>
      </c>
      <c r="AN1145" s="92" t="s">
        <v>519</v>
      </c>
      <c r="AO1145" s="2"/>
      <c r="AS1145" s="2"/>
      <c r="AU1145" s="2"/>
      <c r="AW1145" s="2"/>
      <c r="AY1145" s="2"/>
    </row>
    <row r="1146" spans="35:51" x14ac:dyDescent="0.25">
      <c r="AI1146" s="2"/>
      <c r="AK1146" s="2"/>
      <c r="AL1146" s="90">
        <v>42780</v>
      </c>
      <c r="AM1146" s="91" t="s">
        <v>517</v>
      </c>
      <c r="AN1146" s="92" t="s">
        <v>519</v>
      </c>
      <c r="AO1146" s="2"/>
      <c r="AS1146" s="2"/>
      <c r="AU1146" s="2"/>
      <c r="AW1146" s="2"/>
      <c r="AY1146" s="2"/>
    </row>
    <row r="1147" spans="35:51" x14ac:dyDescent="0.25">
      <c r="AI1147" s="2"/>
      <c r="AK1147" s="2"/>
      <c r="AL1147" s="93">
        <v>42781</v>
      </c>
      <c r="AM1147" s="91" t="s">
        <v>517</v>
      </c>
      <c r="AN1147" s="92" t="s">
        <v>519</v>
      </c>
      <c r="AO1147" s="2"/>
      <c r="AS1147" s="2"/>
      <c r="AU1147" s="2"/>
      <c r="AW1147" s="2"/>
      <c r="AY1147" s="2"/>
    </row>
    <row r="1148" spans="35:51" x14ac:dyDescent="0.25">
      <c r="AI1148" s="2"/>
      <c r="AK1148" s="2"/>
      <c r="AL1148" s="90">
        <v>42782</v>
      </c>
      <c r="AM1148" s="91" t="s">
        <v>517</v>
      </c>
      <c r="AN1148" s="92" t="s">
        <v>519</v>
      </c>
      <c r="AO1148" s="2"/>
      <c r="AS1148" s="2"/>
      <c r="AU1148" s="2"/>
      <c r="AW1148" s="2"/>
      <c r="AY1148" s="2"/>
    </row>
    <row r="1149" spans="35:51" x14ac:dyDescent="0.25">
      <c r="AI1149" s="2"/>
      <c r="AK1149" s="2"/>
      <c r="AL1149" s="93">
        <v>42783</v>
      </c>
      <c r="AM1149" s="91" t="s">
        <v>517</v>
      </c>
      <c r="AN1149" s="92" t="s">
        <v>519</v>
      </c>
      <c r="AO1149" s="2"/>
      <c r="AS1149" s="2"/>
      <c r="AU1149" s="2"/>
      <c r="AW1149" s="2"/>
      <c r="AY1149" s="2"/>
    </row>
    <row r="1150" spans="35:51" x14ac:dyDescent="0.25">
      <c r="AI1150" s="2"/>
      <c r="AK1150" s="2"/>
      <c r="AL1150" s="90">
        <v>42784</v>
      </c>
      <c r="AM1150" s="91" t="s">
        <v>517</v>
      </c>
      <c r="AN1150" s="92" t="s">
        <v>519</v>
      </c>
      <c r="AO1150" s="2"/>
      <c r="AS1150" s="2"/>
      <c r="AU1150" s="2"/>
      <c r="AW1150" s="2"/>
      <c r="AY1150" s="2"/>
    </row>
    <row r="1151" spans="35:51" x14ac:dyDescent="0.25">
      <c r="AI1151" s="2"/>
      <c r="AK1151" s="2"/>
      <c r="AL1151" s="93">
        <v>42785</v>
      </c>
      <c r="AM1151" s="91" t="s">
        <v>517</v>
      </c>
      <c r="AN1151" s="92" t="s">
        <v>519</v>
      </c>
      <c r="AO1151" s="2"/>
      <c r="AS1151" s="2"/>
      <c r="AU1151" s="2"/>
      <c r="AW1151" s="2"/>
      <c r="AY1151" s="2"/>
    </row>
    <row r="1152" spans="35:51" x14ac:dyDescent="0.25">
      <c r="AI1152" s="2"/>
      <c r="AK1152" s="2"/>
      <c r="AL1152" s="90">
        <v>42786</v>
      </c>
      <c r="AM1152" s="91" t="s">
        <v>517</v>
      </c>
      <c r="AN1152" s="92" t="s">
        <v>519</v>
      </c>
      <c r="AO1152" s="2"/>
      <c r="AS1152" s="2"/>
      <c r="AU1152" s="2"/>
      <c r="AW1152" s="2"/>
      <c r="AY1152" s="2"/>
    </row>
    <row r="1153" spans="35:51" x14ac:dyDescent="0.25">
      <c r="AI1153" s="2"/>
      <c r="AK1153" s="2"/>
      <c r="AL1153" s="93">
        <v>42787</v>
      </c>
      <c r="AM1153" s="91" t="s">
        <v>517</v>
      </c>
      <c r="AN1153" s="92" t="s">
        <v>519</v>
      </c>
      <c r="AO1153" s="2"/>
      <c r="AS1153" s="2"/>
      <c r="AU1153" s="2"/>
      <c r="AW1153" s="2"/>
      <c r="AY1153" s="2"/>
    </row>
    <row r="1154" spans="35:51" x14ac:dyDescent="0.25">
      <c r="AI1154" s="2"/>
      <c r="AK1154" s="2"/>
      <c r="AL1154" s="90">
        <v>42788</v>
      </c>
      <c r="AM1154" s="91" t="s">
        <v>517</v>
      </c>
      <c r="AN1154" s="92" t="s">
        <v>519</v>
      </c>
      <c r="AO1154" s="2"/>
      <c r="AS1154" s="2"/>
      <c r="AU1154" s="2"/>
      <c r="AW1154" s="2"/>
      <c r="AY1154" s="2"/>
    </row>
    <row r="1155" spans="35:51" x14ac:dyDescent="0.25">
      <c r="AI1155" s="2"/>
      <c r="AK1155" s="2"/>
      <c r="AL1155" s="93">
        <v>42789</v>
      </c>
      <c r="AM1155" s="91" t="s">
        <v>517</v>
      </c>
      <c r="AN1155" s="92" t="s">
        <v>519</v>
      </c>
      <c r="AO1155" s="2"/>
      <c r="AS1155" s="2"/>
      <c r="AU1155" s="2"/>
      <c r="AW1155" s="2"/>
      <c r="AY1155" s="2"/>
    </row>
    <row r="1156" spans="35:51" x14ac:dyDescent="0.25">
      <c r="AI1156" s="2"/>
      <c r="AK1156" s="2"/>
      <c r="AL1156" s="90">
        <v>42790</v>
      </c>
      <c r="AM1156" s="91" t="s">
        <v>517</v>
      </c>
      <c r="AN1156" s="92" t="s">
        <v>519</v>
      </c>
      <c r="AO1156" s="2"/>
      <c r="AS1156" s="2"/>
      <c r="AU1156" s="2"/>
      <c r="AW1156" s="2"/>
      <c r="AY1156" s="2"/>
    </row>
    <row r="1157" spans="35:51" x14ac:dyDescent="0.25">
      <c r="AI1157" s="2"/>
      <c r="AK1157" s="2"/>
      <c r="AL1157" s="93">
        <v>42791</v>
      </c>
      <c r="AM1157" s="91" t="s">
        <v>517</v>
      </c>
      <c r="AN1157" s="92" t="s">
        <v>519</v>
      </c>
      <c r="AO1157" s="2"/>
      <c r="AS1157" s="2"/>
      <c r="AU1157" s="2"/>
      <c r="AW1157" s="2"/>
      <c r="AY1157" s="2"/>
    </row>
    <row r="1158" spans="35:51" x14ac:dyDescent="0.25">
      <c r="AI1158" s="2"/>
      <c r="AK1158" s="2"/>
      <c r="AL1158" s="90">
        <v>42792</v>
      </c>
      <c r="AM1158" s="91" t="s">
        <v>517</v>
      </c>
      <c r="AN1158" s="92" t="s">
        <v>519</v>
      </c>
      <c r="AO1158" s="2"/>
      <c r="AS1158" s="2"/>
      <c r="AU1158" s="2"/>
      <c r="AW1158" s="2"/>
      <c r="AY1158" s="2"/>
    </row>
    <row r="1159" spans="35:51" x14ac:dyDescent="0.25">
      <c r="AI1159" s="2"/>
      <c r="AK1159" s="2"/>
      <c r="AL1159" s="93">
        <v>42793</v>
      </c>
      <c r="AM1159" s="91" t="s">
        <v>517</v>
      </c>
      <c r="AN1159" s="92" t="s">
        <v>519</v>
      </c>
      <c r="AO1159" s="2"/>
      <c r="AS1159" s="2"/>
      <c r="AU1159" s="2"/>
      <c r="AW1159" s="2"/>
      <c r="AY1159" s="2"/>
    </row>
    <row r="1160" spans="35:51" x14ac:dyDescent="0.25">
      <c r="AI1160" s="2"/>
      <c r="AK1160" s="2"/>
      <c r="AL1160" s="90">
        <v>42794</v>
      </c>
      <c r="AM1160" s="91" t="s">
        <v>517</v>
      </c>
      <c r="AN1160" s="92" t="s">
        <v>519</v>
      </c>
      <c r="AO1160" s="2"/>
      <c r="AS1160" s="2"/>
      <c r="AU1160" s="2"/>
      <c r="AW1160" s="2"/>
      <c r="AY1160" s="2"/>
    </row>
    <row r="1161" spans="35:51" x14ac:dyDescent="0.25">
      <c r="AI1161" s="2"/>
      <c r="AK1161" s="2"/>
      <c r="AL1161" s="93">
        <v>42795</v>
      </c>
      <c r="AM1161" s="91" t="s">
        <v>517</v>
      </c>
      <c r="AN1161" s="92" t="s">
        <v>520</v>
      </c>
      <c r="AO1161" s="2"/>
      <c r="AS1161" s="2"/>
      <c r="AU1161" s="2"/>
      <c r="AW1161" s="2"/>
      <c r="AY1161" s="2"/>
    </row>
    <row r="1162" spans="35:51" x14ac:dyDescent="0.25">
      <c r="AI1162" s="2"/>
      <c r="AK1162" s="2"/>
      <c r="AL1162" s="90">
        <v>42796</v>
      </c>
      <c r="AM1162" s="91" t="s">
        <v>517</v>
      </c>
      <c r="AN1162" s="92" t="s">
        <v>520</v>
      </c>
      <c r="AO1162" s="2"/>
      <c r="AS1162" s="2"/>
      <c r="AU1162" s="2"/>
      <c r="AW1162" s="2"/>
      <c r="AY1162" s="2"/>
    </row>
    <row r="1163" spans="35:51" x14ac:dyDescent="0.25">
      <c r="AI1163" s="2"/>
      <c r="AK1163" s="2"/>
      <c r="AL1163" s="93">
        <v>42797</v>
      </c>
      <c r="AM1163" s="91" t="s">
        <v>517</v>
      </c>
      <c r="AN1163" s="92" t="s">
        <v>520</v>
      </c>
      <c r="AO1163" s="2"/>
      <c r="AS1163" s="2"/>
      <c r="AU1163" s="2"/>
      <c r="AW1163" s="2"/>
      <c r="AY1163" s="2"/>
    </row>
    <row r="1164" spans="35:51" x14ac:dyDescent="0.25">
      <c r="AI1164" s="2"/>
      <c r="AK1164" s="2"/>
      <c r="AL1164" s="90">
        <v>42798</v>
      </c>
      <c r="AM1164" s="91" t="s">
        <v>517</v>
      </c>
      <c r="AN1164" s="92" t="s">
        <v>520</v>
      </c>
      <c r="AO1164" s="2"/>
      <c r="AS1164" s="2"/>
      <c r="AU1164" s="2"/>
      <c r="AW1164" s="2"/>
      <c r="AY1164" s="2"/>
    </row>
    <row r="1165" spans="35:51" x14ac:dyDescent="0.25">
      <c r="AI1165" s="2"/>
      <c r="AK1165" s="2"/>
      <c r="AL1165" s="93">
        <v>42799</v>
      </c>
      <c r="AM1165" s="91" t="s">
        <v>517</v>
      </c>
      <c r="AN1165" s="92" t="s">
        <v>520</v>
      </c>
      <c r="AO1165" s="2"/>
      <c r="AS1165" s="2"/>
      <c r="AU1165" s="2"/>
      <c r="AW1165" s="2"/>
      <c r="AY1165" s="2"/>
    </row>
    <row r="1166" spans="35:51" x14ac:dyDescent="0.25">
      <c r="AI1166" s="2"/>
      <c r="AK1166" s="2"/>
      <c r="AL1166" s="90">
        <v>42800</v>
      </c>
      <c r="AM1166" s="91" t="s">
        <v>517</v>
      </c>
      <c r="AN1166" s="92" t="s">
        <v>520</v>
      </c>
      <c r="AO1166" s="2"/>
      <c r="AS1166" s="2"/>
      <c r="AU1166" s="2"/>
      <c r="AW1166" s="2"/>
      <c r="AY1166" s="2"/>
    </row>
    <row r="1167" spans="35:51" x14ac:dyDescent="0.25">
      <c r="AI1167" s="2"/>
      <c r="AK1167" s="2"/>
      <c r="AL1167" s="93">
        <v>42801</v>
      </c>
      <c r="AM1167" s="91" t="s">
        <v>517</v>
      </c>
      <c r="AN1167" s="92" t="s">
        <v>520</v>
      </c>
      <c r="AO1167" s="2"/>
      <c r="AS1167" s="2"/>
      <c r="AU1167" s="2"/>
      <c r="AW1167" s="2"/>
      <c r="AY1167" s="2"/>
    </row>
    <row r="1168" spans="35:51" x14ac:dyDescent="0.25">
      <c r="AI1168" s="2"/>
      <c r="AK1168" s="2"/>
      <c r="AL1168" s="90">
        <v>42802</v>
      </c>
      <c r="AM1168" s="91" t="s">
        <v>517</v>
      </c>
      <c r="AN1168" s="92" t="s">
        <v>520</v>
      </c>
      <c r="AO1168" s="2"/>
      <c r="AS1168" s="2"/>
      <c r="AU1168" s="2"/>
      <c r="AW1168" s="2"/>
      <c r="AY1168" s="2"/>
    </row>
    <row r="1169" spans="35:51" x14ac:dyDescent="0.25">
      <c r="AI1169" s="2"/>
      <c r="AK1169" s="2"/>
      <c r="AL1169" s="93">
        <v>42803</v>
      </c>
      <c r="AM1169" s="91" t="s">
        <v>517</v>
      </c>
      <c r="AN1169" s="92" t="s">
        <v>520</v>
      </c>
      <c r="AO1169" s="2"/>
      <c r="AS1169" s="2"/>
      <c r="AU1169" s="2"/>
      <c r="AW1169" s="2"/>
      <c r="AY1169" s="2"/>
    </row>
    <row r="1170" spans="35:51" x14ac:dyDescent="0.25">
      <c r="AI1170" s="2"/>
      <c r="AK1170" s="2"/>
      <c r="AL1170" s="90">
        <v>42804</v>
      </c>
      <c r="AM1170" s="91" t="s">
        <v>517</v>
      </c>
      <c r="AN1170" s="92" t="s">
        <v>520</v>
      </c>
      <c r="AO1170" s="2"/>
      <c r="AS1170" s="2"/>
      <c r="AU1170" s="2"/>
      <c r="AW1170" s="2"/>
      <c r="AY1170" s="2"/>
    </row>
    <row r="1171" spans="35:51" x14ac:dyDescent="0.25">
      <c r="AI1171" s="2"/>
      <c r="AK1171" s="2"/>
      <c r="AL1171" s="93">
        <v>42805</v>
      </c>
      <c r="AM1171" s="91" t="s">
        <v>517</v>
      </c>
      <c r="AN1171" s="92" t="s">
        <v>520</v>
      </c>
      <c r="AO1171" s="2"/>
      <c r="AS1171" s="2"/>
      <c r="AU1171" s="2"/>
      <c r="AW1171" s="2"/>
      <c r="AY1171" s="2"/>
    </row>
    <row r="1172" spans="35:51" x14ac:dyDescent="0.25">
      <c r="AI1172" s="2"/>
      <c r="AK1172" s="2"/>
      <c r="AL1172" s="90">
        <v>42806</v>
      </c>
      <c r="AM1172" s="91" t="s">
        <v>517</v>
      </c>
      <c r="AN1172" s="92" t="s">
        <v>520</v>
      </c>
      <c r="AO1172" s="2"/>
      <c r="AS1172" s="2"/>
      <c r="AU1172" s="2"/>
      <c r="AW1172" s="2"/>
      <c r="AY1172" s="2"/>
    </row>
    <row r="1173" spans="35:51" x14ac:dyDescent="0.25">
      <c r="AI1173" s="2"/>
      <c r="AK1173" s="2"/>
      <c r="AL1173" s="93">
        <v>42807</v>
      </c>
      <c r="AM1173" s="91" t="s">
        <v>517</v>
      </c>
      <c r="AN1173" s="92" t="s">
        <v>520</v>
      </c>
      <c r="AO1173" s="2"/>
      <c r="AS1173" s="2"/>
      <c r="AU1173" s="2"/>
      <c r="AW1173" s="2"/>
      <c r="AY1173" s="2"/>
    </row>
    <row r="1174" spans="35:51" x14ac:dyDescent="0.25">
      <c r="AI1174" s="2"/>
      <c r="AK1174" s="2"/>
      <c r="AL1174" s="90">
        <v>42808</v>
      </c>
      <c r="AM1174" s="91" t="s">
        <v>517</v>
      </c>
      <c r="AN1174" s="92" t="s">
        <v>520</v>
      </c>
      <c r="AO1174" s="2"/>
      <c r="AS1174" s="2"/>
      <c r="AU1174" s="2"/>
      <c r="AW1174" s="2"/>
      <c r="AY1174" s="2"/>
    </row>
    <row r="1175" spans="35:51" x14ac:dyDescent="0.25">
      <c r="AI1175" s="2"/>
      <c r="AK1175" s="2"/>
      <c r="AL1175" s="93">
        <v>42809</v>
      </c>
      <c r="AM1175" s="91" t="s">
        <v>517</v>
      </c>
      <c r="AN1175" s="92" t="s">
        <v>520</v>
      </c>
      <c r="AO1175" s="2"/>
      <c r="AS1175" s="2"/>
      <c r="AU1175" s="2"/>
      <c r="AW1175" s="2"/>
      <c r="AY1175" s="2"/>
    </row>
    <row r="1176" spans="35:51" x14ac:dyDescent="0.25">
      <c r="AI1176" s="2"/>
      <c r="AK1176" s="2"/>
      <c r="AL1176" s="90">
        <v>42810</v>
      </c>
      <c r="AM1176" s="91" t="s">
        <v>517</v>
      </c>
      <c r="AN1176" s="92" t="s">
        <v>520</v>
      </c>
      <c r="AO1176" s="2"/>
      <c r="AS1176" s="2"/>
      <c r="AU1176" s="2"/>
      <c r="AW1176" s="2"/>
      <c r="AY1176" s="2"/>
    </row>
    <row r="1177" spans="35:51" x14ac:dyDescent="0.25">
      <c r="AI1177" s="2"/>
      <c r="AK1177" s="2"/>
      <c r="AL1177" s="93">
        <v>42811</v>
      </c>
      <c r="AM1177" s="91" t="s">
        <v>517</v>
      </c>
      <c r="AN1177" s="92" t="s">
        <v>520</v>
      </c>
      <c r="AO1177" s="2"/>
      <c r="AS1177" s="2"/>
      <c r="AU1177" s="2"/>
      <c r="AW1177" s="2"/>
      <c r="AY1177" s="2"/>
    </row>
    <row r="1178" spans="35:51" x14ac:dyDescent="0.25">
      <c r="AI1178" s="2"/>
      <c r="AK1178" s="2"/>
      <c r="AL1178" s="90">
        <v>42812</v>
      </c>
      <c r="AM1178" s="91" t="s">
        <v>517</v>
      </c>
      <c r="AN1178" s="92" t="s">
        <v>520</v>
      </c>
      <c r="AO1178" s="2"/>
      <c r="AS1178" s="2"/>
      <c r="AU1178" s="2"/>
      <c r="AW1178" s="2"/>
      <c r="AY1178" s="2"/>
    </row>
    <row r="1179" spans="35:51" x14ac:dyDescent="0.25">
      <c r="AI1179" s="2"/>
      <c r="AK1179" s="2"/>
      <c r="AL1179" s="93">
        <v>42813</v>
      </c>
      <c r="AM1179" s="91" t="s">
        <v>517</v>
      </c>
      <c r="AN1179" s="92" t="s">
        <v>520</v>
      </c>
      <c r="AO1179" s="2"/>
      <c r="AS1179" s="2"/>
      <c r="AU1179" s="2"/>
      <c r="AW1179" s="2"/>
      <c r="AY1179" s="2"/>
    </row>
    <row r="1180" spans="35:51" x14ac:dyDescent="0.25">
      <c r="AI1180" s="2"/>
      <c r="AK1180" s="2"/>
      <c r="AL1180" s="90">
        <v>42814</v>
      </c>
      <c r="AM1180" s="91" t="s">
        <v>517</v>
      </c>
      <c r="AN1180" s="92" t="s">
        <v>520</v>
      </c>
      <c r="AO1180" s="2"/>
      <c r="AS1180" s="2"/>
      <c r="AU1180" s="2"/>
      <c r="AW1180" s="2"/>
      <c r="AY1180" s="2"/>
    </row>
    <row r="1181" spans="35:51" x14ac:dyDescent="0.25">
      <c r="AI1181" s="2"/>
      <c r="AK1181" s="2"/>
      <c r="AL1181" s="93">
        <v>42815</v>
      </c>
      <c r="AM1181" s="91" t="s">
        <v>517</v>
      </c>
      <c r="AN1181" s="92" t="s">
        <v>520</v>
      </c>
      <c r="AO1181" s="2"/>
      <c r="AS1181" s="2"/>
      <c r="AU1181" s="2"/>
      <c r="AW1181" s="2"/>
      <c r="AY1181" s="2"/>
    </row>
    <row r="1182" spans="35:51" x14ac:dyDescent="0.25">
      <c r="AI1182" s="2"/>
      <c r="AK1182" s="2"/>
      <c r="AL1182" s="90">
        <v>42816</v>
      </c>
      <c r="AM1182" s="91" t="s">
        <v>517</v>
      </c>
      <c r="AN1182" s="92" t="s">
        <v>520</v>
      </c>
      <c r="AO1182" s="2"/>
      <c r="AS1182" s="2"/>
      <c r="AU1182" s="2"/>
      <c r="AW1182" s="2"/>
      <c r="AY1182" s="2"/>
    </row>
    <row r="1183" spans="35:51" x14ac:dyDescent="0.25">
      <c r="AI1183" s="2"/>
      <c r="AK1183" s="2"/>
      <c r="AL1183" s="93">
        <v>42817</v>
      </c>
      <c r="AM1183" s="91" t="s">
        <v>517</v>
      </c>
      <c r="AN1183" s="92" t="s">
        <v>520</v>
      </c>
      <c r="AO1183" s="2"/>
      <c r="AS1183" s="2"/>
      <c r="AU1183" s="2"/>
      <c r="AW1183" s="2"/>
      <c r="AY1183" s="2"/>
    </row>
    <row r="1184" spans="35:51" x14ac:dyDescent="0.25">
      <c r="AI1184" s="2"/>
      <c r="AK1184" s="2"/>
      <c r="AL1184" s="90">
        <v>42818</v>
      </c>
      <c r="AM1184" s="91" t="s">
        <v>517</v>
      </c>
      <c r="AN1184" s="92" t="s">
        <v>520</v>
      </c>
      <c r="AO1184" s="2"/>
      <c r="AS1184" s="2"/>
      <c r="AU1184" s="2"/>
      <c r="AW1184" s="2"/>
      <c r="AY1184" s="2"/>
    </row>
    <row r="1185" spans="35:51" x14ac:dyDescent="0.25">
      <c r="AI1185" s="2"/>
      <c r="AK1185" s="2"/>
      <c r="AL1185" s="93">
        <v>42819</v>
      </c>
      <c r="AM1185" s="91" t="s">
        <v>517</v>
      </c>
      <c r="AN1185" s="92" t="s">
        <v>520</v>
      </c>
      <c r="AO1185" s="2"/>
      <c r="AS1185" s="2"/>
      <c r="AU1185" s="2"/>
      <c r="AW1185" s="2"/>
      <c r="AY1185" s="2"/>
    </row>
    <row r="1186" spans="35:51" x14ac:dyDescent="0.25">
      <c r="AI1186" s="2"/>
      <c r="AK1186" s="2"/>
      <c r="AL1186" s="90">
        <v>42820</v>
      </c>
      <c r="AM1186" s="91" t="s">
        <v>517</v>
      </c>
      <c r="AN1186" s="92" t="s">
        <v>520</v>
      </c>
      <c r="AO1186" s="2"/>
      <c r="AS1186" s="2"/>
      <c r="AU1186" s="2"/>
      <c r="AW1186" s="2"/>
      <c r="AY1186" s="2"/>
    </row>
    <row r="1187" spans="35:51" x14ac:dyDescent="0.25">
      <c r="AI1187" s="2"/>
      <c r="AK1187" s="2"/>
      <c r="AL1187" s="93">
        <v>42821</v>
      </c>
      <c r="AM1187" s="91" t="s">
        <v>517</v>
      </c>
      <c r="AN1187" s="92" t="s">
        <v>520</v>
      </c>
      <c r="AO1187" s="2"/>
      <c r="AS1187" s="2"/>
      <c r="AU1187" s="2"/>
      <c r="AW1187" s="2"/>
      <c r="AY1187" s="2"/>
    </row>
    <row r="1188" spans="35:51" x14ac:dyDescent="0.25">
      <c r="AI1188" s="2"/>
      <c r="AK1188" s="2"/>
      <c r="AL1188" s="90">
        <v>42822</v>
      </c>
      <c r="AM1188" s="91" t="s">
        <v>517</v>
      </c>
      <c r="AN1188" s="92" t="s">
        <v>520</v>
      </c>
      <c r="AO1188" s="2"/>
      <c r="AS1188" s="2"/>
      <c r="AU1188" s="2"/>
      <c r="AW1188" s="2"/>
      <c r="AY1188" s="2"/>
    </row>
    <row r="1189" spans="35:51" x14ac:dyDescent="0.25">
      <c r="AI1189" s="2"/>
      <c r="AK1189" s="2"/>
      <c r="AL1189" s="93">
        <v>42823</v>
      </c>
      <c r="AM1189" s="91" t="s">
        <v>517</v>
      </c>
      <c r="AN1189" s="92" t="s">
        <v>520</v>
      </c>
      <c r="AO1189" s="2"/>
      <c r="AS1189" s="2"/>
      <c r="AU1189" s="2"/>
      <c r="AW1189" s="2"/>
      <c r="AY1189" s="2"/>
    </row>
    <row r="1190" spans="35:51" x14ac:dyDescent="0.25">
      <c r="AI1190" s="2"/>
      <c r="AK1190" s="2"/>
      <c r="AL1190" s="90">
        <v>42824</v>
      </c>
      <c r="AM1190" s="91" t="s">
        <v>517</v>
      </c>
      <c r="AN1190" s="92" t="s">
        <v>520</v>
      </c>
      <c r="AO1190" s="2"/>
      <c r="AS1190" s="2"/>
      <c r="AU1190" s="2"/>
      <c r="AW1190" s="2"/>
      <c r="AY1190" s="2"/>
    </row>
    <row r="1191" spans="35:51" x14ac:dyDescent="0.25">
      <c r="AI1191" s="2"/>
      <c r="AK1191" s="2"/>
      <c r="AL1191" s="93">
        <v>42825</v>
      </c>
      <c r="AM1191" s="91" t="s">
        <v>517</v>
      </c>
      <c r="AN1191" s="92" t="s">
        <v>520</v>
      </c>
      <c r="AO1191" s="2"/>
      <c r="AS1191" s="2"/>
      <c r="AU1191" s="2"/>
      <c r="AW1191" s="2"/>
      <c r="AY1191" s="2"/>
    </row>
    <row r="1192" spans="35:51" x14ac:dyDescent="0.25">
      <c r="AI1192" s="2"/>
      <c r="AK1192" s="2"/>
      <c r="AN1192" s="2"/>
      <c r="AO1192" s="2"/>
      <c r="AS1192" s="2"/>
      <c r="AU1192" s="2"/>
      <c r="AW1192" s="2"/>
      <c r="AY1192" s="2"/>
    </row>
    <row r="1193" spans="35:51" x14ac:dyDescent="0.25">
      <c r="AI1193" s="2"/>
      <c r="AK1193" s="2"/>
      <c r="AO1193" s="2"/>
      <c r="AS1193" s="2"/>
      <c r="AU1193" s="2"/>
      <c r="AW1193" s="2"/>
      <c r="AY1193" s="2"/>
    </row>
    <row r="1194" spans="35:51" x14ac:dyDescent="0.25">
      <c r="AI1194" s="2"/>
      <c r="AK1194" s="2"/>
      <c r="AO1194" s="2"/>
      <c r="AS1194" s="2"/>
      <c r="AU1194" s="2"/>
      <c r="AW1194" s="2"/>
      <c r="AY1194" s="2"/>
    </row>
    <row r="1195" spans="35:51" x14ac:dyDescent="0.25">
      <c r="AI1195" s="2"/>
      <c r="AK1195" s="2"/>
      <c r="AO1195" s="2"/>
      <c r="AS1195" s="2"/>
      <c r="AU1195" s="2"/>
      <c r="AW1195" s="2"/>
      <c r="AY1195" s="2"/>
    </row>
    <row r="1196" spans="35:51" x14ac:dyDescent="0.25">
      <c r="AI1196" s="2"/>
      <c r="AK1196" s="2"/>
      <c r="AO1196" s="2"/>
      <c r="AS1196" s="2"/>
      <c r="AU1196" s="2"/>
      <c r="AW1196" s="2"/>
      <c r="AY1196" s="2"/>
    </row>
    <row r="1197" spans="35:51" x14ac:dyDescent="0.25">
      <c r="AI1197" s="2"/>
      <c r="AK1197" s="2"/>
      <c r="AO1197" s="2"/>
      <c r="AS1197" s="2"/>
      <c r="AU1197" s="2"/>
      <c r="AW1197" s="2"/>
      <c r="AY1197" s="2"/>
    </row>
    <row r="1198" spans="35:51" x14ac:dyDescent="0.25">
      <c r="AI1198" s="2"/>
      <c r="AK1198" s="2"/>
      <c r="AO1198" s="2"/>
      <c r="AS1198" s="2"/>
      <c r="AU1198" s="2"/>
      <c r="AW1198" s="2"/>
      <c r="AY1198" s="2"/>
    </row>
    <row r="1199" spans="35:51" x14ac:dyDescent="0.25">
      <c r="AI1199" s="2"/>
      <c r="AK1199" s="2"/>
      <c r="AO1199" s="2"/>
      <c r="AS1199" s="2"/>
      <c r="AU1199" s="2"/>
      <c r="AW1199" s="2"/>
      <c r="AY1199" s="2"/>
    </row>
    <row r="1200" spans="35:51" x14ac:dyDescent="0.25">
      <c r="AI1200" s="2"/>
      <c r="AK1200" s="2"/>
      <c r="AO1200" s="2"/>
      <c r="AS1200" s="2"/>
      <c r="AU1200" s="2"/>
      <c r="AW1200" s="2"/>
      <c r="AY1200" s="2"/>
    </row>
    <row r="1201" spans="35:51" x14ac:dyDescent="0.25">
      <c r="AI1201" s="2"/>
      <c r="AK1201" s="2"/>
      <c r="AO1201" s="2"/>
      <c r="AS1201" s="2"/>
      <c r="AU1201" s="2"/>
      <c r="AW1201" s="2"/>
      <c r="AY1201" s="2"/>
    </row>
    <row r="1202" spans="35:51" x14ac:dyDescent="0.25">
      <c r="AI1202" s="2"/>
      <c r="AK1202" s="2"/>
      <c r="AO1202" s="2"/>
      <c r="AS1202" s="2"/>
      <c r="AU1202" s="2"/>
      <c r="AW1202" s="2"/>
      <c r="AY1202" s="2"/>
    </row>
    <row r="1203" spans="35:51" x14ac:dyDescent="0.25">
      <c r="AI1203" s="2"/>
      <c r="AK1203" s="2"/>
      <c r="AO1203" s="2"/>
      <c r="AS1203" s="2"/>
      <c r="AU1203" s="2"/>
      <c r="AW1203" s="2"/>
      <c r="AY1203" s="2"/>
    </row>
    <row r="1204" spans="35:51" x14ac:dyDescent="0.25">
      <c r="AI1204" s="2"/>
      <c r="AK1204" s="2"/>
      <c r="AO1204" s="2"/>
      <c r="AS1204" s="2"/>
      <c r="AU1204" s="2"/>
      <c r="AW1204" s="2"/>
      <c r="AY1204" s="2"/>
    </row>
    <row r="1205" spans="35:51" x14ac:dyDescent="0.25">
      <c r="AI1205" s="2"/>
      <c r="AK1205" s="2"/>
      <c r="AO1205" s="2"/>
      <c r="AS1205" s="2"/>
      <c r="AU1205" s="2"/>
      <c r="AW1205" s="2"/>
      <c r="AY1205" s="2"/>
    </row>
    <row r="1206" spans="35:51" x14ac:dyDescent="0.25">
      <c r="AI1206" s="2"/>
      <c r="AK1206" s="2"/>
      <c r="AO1206" s="2"/>
      <c r="AS1206" s="2"/>
      <c r="AU1206" s="2"/>
      <c r="AW1206" s="2"/>
      <c r="AY1206" s="2"/>
    </row>
    <row r="1207" spans="35:51" x14ac:dyDescent="0.25">
      <c r="AI1207" s="2"/>
      <c r="AK1207" s="2"/>
      <c r="AO1207" s="2"/>
      <c r="AS1207" s="2"/>
      <c r="AU1207" s="2"/>
      <c r="AW1207" s="2"/>
      <c r="AY1207" s="2"/>
    </row>
    <row r="1208" spans="35:51" x14ac:dyDescent="0.25">
      <c r="AI1208" s="2"/>
      <c r="AK1208" s="2"/>
      <c r="AO1208" s="2"/>
      <c r="AS1208" s="2"/>
      <c r="AU1208" s="2"/>
      <c r="AW1208" s="2"/>
      <c r="AY1208" s="2"/>
    </row>
    <row r="1209" spans="35:51" x14ac:dyDescent="0.25">
      <c r="AI1209" s="2"/>
      <c r="AK1209" s="2"/>
      <c r="AO1209" s="2"/>
      <c r="AS1209" s="2"/>
      <c r="AU1209" s="2"/>
      <c r="AW1209" s="2"/>
      <c r="AY1209" s="2"/>
    </row>
    <row r="1210" spans="35:51" x14ac:dyDescent="0.25">
      <c r="AI1210" s="2"/>
      <c r="AK1210" s="2"/>
      <c r="AO1210" s="2"/>
      <c r="AS1210" s="2"/>
      <c r="AU1210" s="2"/>
      <c r="AW1210" s="2"/>
      <c r="AY1210" s="2"/>
    </row>
    <row r="1211" spans="35:51" x14ac:dyDescent="0.25">
      <c r="AI1211" s="2"/>
      <c r="AK1211" s="2"/>
      <c r="AO1211" s="2"/>
      <c r="AS1211" s="2"/>
      <c r="AU1211" s="2"/>
      <c r="AW1211" s="2"/>
      <c r="AY1211" s="2"/>
    </row>
    <row r="1212" spans="35:51" x14ac:dyDescent="0.25">
      <c r="AI1212" s="2"/>
      <c r="AK1212" s="2"/>
      <c r="AO1212" s="2"/>
      <c r="AS1212" s="2"/>
      <c r="AU1212" s="2"/>
      <c r="AW1212" s="2"/>
      <c r="AY1212" s="2"/>
    </row>
    <row r="1213" spans="35:51" x14ac:dyDescent="0.25">
      <c r="AI1213" s="2"/>
      <c r="AK1213" s="2"/>
      <c r="AO1213" s="2"/>
      <c r="AS1213" s="2"/>
      <c r="AU1213" s="2"/>
      <c r="AW1213" s="2"/>
      <c r="AY1213" s="2"/>
    </row>
    <row r="1214" spans="35:51" x14ac:dyDescent="0.25">
      <c r="AI1214" s="2"/>
      <c r="AK1214" s="2"/>
      <c r="AO1214" s="2"/>
      <c r="AS1214" s="2"/>
      <c r="AU1214" s="2"/>
      <c r="AW1214" s="2"/>
      <c r="AY1214" s="2"/>
    </row>
    <row r="1215" spans="35:51" x14ac:dyDescent="0.25">
      <c r="AI1215" s="2"/>
      <c r="AK1215" s="2"/>
      <c r="AO1215" s="2"/>
      <c r="AS1215" s="2"/>
      <c r="AU1215" s="2"/>
      <c r="AW1215" s="2"/>
      <c r="AY1215" s="2"/>
    </row>
    <row r="1216" spans="35:51" x14ac:dyDescent="0.25">
      <c r="AI1216" s="2"/>
      <c r="AK1216" s="2"/>
      <c r="AO1216" s="2"/>
      <c r="AS1216" s="2"/>
      <c r="AU1216" s="2"/>
      <c r="AW1216" s="2"/>
      <c r="AY1216" s="2"/>
    </row>
    <row r="1217" spans="35:51" x14ac:dyDescent="0.25">
      <c r="AI1217" s="2"/>
      <c r="AK1217" s="2"/>
      <c r="AO1217" s="2"/>
      <c r="AS1217" s="2"/>
      <c r="AU1217" s="2"/>
      <c r="AW1217" s="2"/>
      <c r="AY1217" s="2"/>
    </row>
    <row r="1218" spans="35:51" x14ac:dyDescent="0.25">
      <c r="AI1218" s="2"/>
      <c r="AK1218" s="2"/>
      <c r="AO1218" s="2"/>
      <c r="AS1218" s="2"/>
      <c r="AU1218" s="2"/>
      <c r="AW1218" s="2"/>
      <c r="AY1218" s="2"/>
    </row>
    <row r="1219" spans="35:51" x14ac:dyDescent="0.25">
      <c r="AI1219" s="2"/>
      <c r="AK1219" s="2"/>
      <c r="AO1219" s="2"/>
      <c r="AS1219" s="2"/>
      <c r="AU1219" s="2"/>
      <c r="AW1219" s="2"/>
      <c r="AY1219" s="2"/>
    </row>
    <row r="1220" spans="35:51" x14ac:dyDescent="0.25">
      <c r="AI1220" s="2"/>
      <c r="AK1220" s="2"/>
      <c r="AO1220" s="2"/>
      <c r="AS1220" s="2"/>
      <c r="AU1220" s="2"/>
      <c r="AW1220" s="2"/>
      <c r="AY1220" s="2"/>
    </row>
    <row r="1221" spans="35:51" x14ac:dyDescent="0.25">
      <c r="AI1221" s="2"/>
      <c r="AK1221" s="2"/>
      <c r="AO1221" s="2"/>
      <c r="AS1221" s="2"/>
      <c r="AU1221" s="2"/>
      <c r="AW1221" s="2"/>
      <c r="AY1221" s="2"/>
    </row>
    <row r="1222" spans="35:51" x14ac:dyDescent="0.25">
      <c r="AI1222" s="2"/>
      <c r="AK1222" s="2"/>
      <c r="AO1222" s="2"/>
      <c r="AS1222" s="2"/>
      <c r="AU1222" s="2"/>
      <c r="AW1222" s="2"/>
      <c r="AY1222" s="2"/>
    </row>
    <row r="1223" spans="35:51" x14ac:dyDescent="0.25">
      <c r="AI1223" s="2"/>
      <c r="AK1223" s="2"/>
      <c r="AO1223" s="2"/>
      <c r="AS1223" s="2"/>
      <c r="AU1223" s="2"/>
      <c r="AW1223" s="2"/>
      <c r="AY1223" s="2"/>
    </row>
    <row r="1224" spans="35:51" x14ac:dyDescent="0.25">
      <c r="AI1224" s="2"/>
      <c r="AK1224" s="2"/>
      <c r="AO1224" s="2"/>
      <c r="AS1224" s="2"/>
      <c r="AU1224" s="2"/>
      <c r="AW1224" s="2"/>
      <c r="AY1224" s="2"/>
    </row>
    <row r="1225" spans="35:51" x14ac:dyDescent="0.25">
      <c r="AI1225" s="2"/>
      <c r="AK1225" s="2"/>
      <c r="AO1225" s="2"/>
      <c r="AS1225" s="2"/>
      <c r="AU1225" s="2"/>
      <c r="AW1225" s="2"/>
      <c r="AY1225" s="2"/>
    </row>
    <row r="1226" spans="35:51" x14ac:dyDescent="0.25">
      <c r="AI1226" s="2"/>
      <c r="AK1226" s="2"/>
      <c r="AO1226" s="2"/>
      <c r="AS1226" s="2"/>
      <c r="AU1226" s="2"/>
      <c r="AW1226" s="2"/>
      <c r="AY1226" s="2"/>
    </row>
    <row r="1227" spans="35:51" x14ac:dyDescent="0.25">
      <c r="AI1227" s="2"/>
      <c r="AK1227" s="2"/>
      <c r="AO1227" s="2"/>
      <c r="AS1227" s="2"/>
      <c r="AU1227" s="2"/>
      <c r="AW1227" s="2"/>
      <c r="AY1227" s="2"/>
    </row>
    <row r="1228" spans="35:51" x14ac:dyDescent="0.25">
      <c r="AI1228" s="2"/>
      <c r="AK1228" s="2"/>
      <c r="AO1228" s="2"/>
      <c r="AS1228" s="2"/>
      <c r="AU1228" s="2"/>
      <c r="AW1228" s="2"/>
      <c r="AY1228" s="2"/>
    </row>
    <row r="1229" spans="35:51" x14ac:dyDescent="0.25">
      <c r="AI1229" s="2"/>
      <c r="AK1229" s="2"/>
      <c r="AO1229" s="2"/>
      <c r="AS1229" s="2"/>
      <c r="AU1229" s="2"/>
      <c r="AW1229" s="2"/>
      <c r="AY1229" s="2"/>
    </row>
    <row r="1230" spans="35:51" x14ac:dyDescent="0.25">
      <c r="AI1230" s="2"/>
      <c r="AK1230" s="2"/>
      <c r="AO1230" s="2"/>
      <c r="AS1230" s="2"/>
      <c r="AU1230" s="2"/>
      <c r="AW1230" s="2"/>
      <c r="AY1230" s="2"/>
    </row>
    <row r="1231" spans="35:51" x14ac:dyDescent="0.25">
      <c r="AI1231" s="2"/>
      <c r="AK1231" s="2"/>
      <c r="AO1231" s="2"/>
      <c r="AS1231" s="2"/>
      <c r="AU1231" s="2"/>
      <c r="AW1231" s="2"/>
      <c r="AY1231" s="2"/>
    </row>
    <row r="1232" spans="35:51" x14ac:dyDescent="0.25">
      <c r="AI1232" s="2"/>
      <c r="AK1232" s="2"/>
      <c r="AO1232" s="2"/>
      <c r="AS1232" s="2"/>
      <c r="AU1232" s="2"/>
      <c r="AW1232" s="2"/>
      <c r="AY1232" s="2"/>
    </row>
    <row r="1233" spans="35:51" x14ac:dyDescent="0.25">
      <c r="AI1233" s="2"/>
      <c r="AK1233" s="2"/>
      <c r="AO1233" s="2"/>
      <c r="AS1233" s="2"/>
      <c r="AU1233" s="2"/>
      <c r="AW1233" s="2"/>
      <c r="AY1233" s="2"/>
    </row>
    <row r="1234" spans="35:51" x14ac:dyDescent="0.25">
      <c r="AI1234" s="2"/>
      <c r="AK1234" s="2"/>
      <c r="AO1234" s="2"/>
      <c r="AS1234" s="2"/>
      <c r="AU1234" s="2"/>
      <c r="AW1234" s="2"/>
      <c r="AY1234" s="2"/>
    </row>
    <row r="1235" spans="35:51" x14ac:dyDescent="0.25">
      <c r="AI1235" s="2"/>
      <c r="AK1235" s="2"/>
      <c r="AO1235" s="2"/>
      <c r="AS1235" s="2"/>
      <c r="AU1235" s="2"/>
      <c r="AW1235" s="2"/>
      <c r="AY1235" s="2"/>
    </row>
    <row r="1236" spans="35:51" x14ac:dyDescent="0.25">
      <c r="AI1236" s="2"/>
      <c r="AK1236" s="2"/>
      <c r="AO1236" s="2"/>
      <c r="AS1236" s="2"/>
      <c r="AU1236" s="2"/>
      <c r="AW1236" s="2"/>
      <c r="AY1236" s="2"/>
    </row>
    <row r="1237" spans="35:51" x14ac:dyDescent="0.25">
      <c r="AI1237" s="2"/>
      <c r="AK1237" s="2"/>
      <c r="AO1237" s="2"/>
      <c r="AS1237" s="2"/>
      <c r="AU1237" s="2"/>
      <c r="AW1237" s="2"/>
      <c r="AY1237" s="2"/>
    </row>
    <row r="1238" spans="35:51" x14ac:dyDescent="0.25">
      <c r="AI1238" s="2"/>
      <c r="AK1238" s="2"/>
      <c r="AO1238" s="2"/>
      <c r="AS1238" s="2"/>
      <c r="AU1238" s="2"/>
      <c r="AW1238" s="2"/>
      <c r="AY1238" s="2"/>
    </row>
    <row r="1239" spans="35:51" x14ac:dyDescent="0.25">
      <c r="AI1239" s="2"/>
      <c r="AK1239" s="2"/>
      <c r="AO1239" s="2"/>
      <c r="AS1239" s="2"/>
      <c r="AU1239" s="2"/>
      <c r="AW1239" s="2"/>
      <c r="AY1239" s="2"/>
    </row>
    <row r="1240" spans="35:51" x14ac:dyDescent="0.25">
      <c r="AI1240" s="2"/>
      <c r="AK1240" s="2"/>
      <c r="AO1240" s="2"/>
      <c r="AS1240" s="2"/>
      <c r="AU1240" s="2"/>
      <c r="AW1240" s="2"/>
      <c r="AY1240" s="2"/>
    </row>
    <row r="1241" spans="35:51" x14ac:dyDescent="0.25">
      <c r="AI1241" s="2"/>
      <c r="AK1241" s="2"/>
      <c r="AO1241" s="2"/>
      <c r="AS1241" s="2"/>
      <c r="AU1241" s="2"/>
      <c r="AW1241" s="2"/>
      <c r="AY1241" s="2"/>
    </row>
    <row r="1242" spans="35:51" x14ac:dyDescent="0.25">
      <c r="AI1242" s="2"/>
      <c r="AK1242" s="2"/>
      <c r="AO1242" s="2"/>
      <c r="AS1242" s="2"/>
      <c r="AU1242" s="2"/>
      <c r="AW1242" s="2"/>
      <c r="AY1242" s="2"/>
    </row>
    <row r="1243" spans="35:51" x14ac:dyDescent="0.25">
      <c r="AI1243" s="2"/>
      <c r="AK1243" s="2"/>
      <c r="AO1243" s="2"/>
      <c r="AS1243" s="2"/>
      <c r="AU1243" s="2"/>
      <c r="AW1243" s="2"/>
      <c r="AY1243" s="2"/>
    </row>
    <row r="1244" spans="35:51" x14ac:dyDescent="0.25">
      <c r="AI1244" s="2"/>
      <c r="AK1244" s="2"/>
      <c r="AO1244" s="2"/>
      <c r="AS1244" s="2"/>
      <c r="AU1244" s="2"/>
      <c r="AW1244" s="2"/>
      <c r="AY1244" s="2"/>
    </row>
    <row r="1245" spans="35:51" x14ac:dyDescent="0.25">
      <c r="AI1245" s="2"/>
      <c r="AK1245" s="2"/>
      <c r="AO1245" s="2"/>
      <c r="AS1245" s="2"/>
      <c r="AU1245" s="2"/>
      <c r="AW1245" s="2"/>
      <c r="AY1245" s="2"/>
    </row>
    <row r="1246" spans="35:51" x14ac:dyDescent="0.25">
      <c r="AI1246" s="2"/>
      <c r="AK1246" s="2"/>
      <c r="AO1246" s="2"/>
      <c r="AS1246" s="2"/>
      <c r="AU1246" s="2"/>
      <c r="AW1246" s="2"/>
      <c r="AY1246" s="2"/>
    </row>
    <row r="1247" spans="35:51" x14ac:dyDescent="0.25">
      <c r="AI1247" s="2"/>
      <c r="AK1247" s="2"/>
      <c r="AO1247" s="2"/>
      <c r="AS1247" s="2"/>
      <c r="AU1247" s="2"/>
      <c r="AW1247" s="2"/>
      <c r="AY1247" s="2"/>
    </row>
    <row r="1248" spans="35:51" x14ac:dyDescent="0.25">
      <c r="AI1248" s="2"/>
      <c r="AK1248" s="2"/>
      <c r="AO1248" s="2"/>
      <c r="AS1248" s="2"/>
      <c r="AU1248" s="2"/>
      <c r="AW1248" s="2"/>
      <c r="AY1248" s="2"/>
    </row>
    <row r="1249" spans="35:51" x14ac:dyDescent="0.25">
      <c r="AI1249" s="2"/>
      <c r="AK1249" s="2"/>
      <c r="AO1249" s="2"/>
      <c r="AS1249" s="2"/>
      <c r="AU1249" s="2"/>
      <c r="AW1249" s="2"/>
      <c r="AY1249" s="2"/>
    </row>
    <row r="1250" spans="35:51" x14ac:dyDescent="0.25">
      <c r="AI1250" s="2"/>
      <c r="AK1250" s="2"/>
      <c r="AO1250" s="2"/>
      <c r="AS1250" s="2"/>
      <c r="AU1250" s="2"/>
      <c r="AW1250" s="2"/>
      <c r="AY1250" s="2"/>
    </row>
    <row r="1251" spans="35:51" x14ac:dyDescent="0.25">
      <c r="AI1251" s="2"/>
      <c r="AK1251" s="2"/>
      <c r="AO1251" s="2"/>
      <c r="AS1251" s="2"/>
      <c r="AU1251" s="2"/>
      <c r="AW1251" s="2"/>
      <c r="AY1251" s="2"/>
    </row>
    <row r="1252" spans="35:51" x14ac:dyDescent="0.25">
      <c r="AI1252" s="2"/>
      <c r="AK1252" s="2"/>
      <c r="AO1252" s="2"/>
      <c r="AS1252" s="2"/>
      <c r="AU1252" s="2"/>
      <c r="AW1252" s="2"/>
      <c r="AY1252" s="2"/>
    </row>
    <row r="1253" spans="35:51" x14ac:dyDescent="0.25">
      <c r="AI1253" s="2"/>
      <c r="AK1253" s="2"/>
      <c r="AO1253" s="2"/>
      <c r="AS1253" s="2"/>
      <c r="AU1253" s="2"/>
      <c r="AW1253" s="2"/>
      <c r="AY1253" s="2"/>
    </row>
    <row r="1254" spans="35:51" x14ac:dyDescent="0.25">
      <c r="AI1254" s="2"/>
      <c r="AK1254" s="2"/>
      <c r="AO1254" s="2"/>
      <c r="AS1254" s="2"/>
      <c r="AU1254" s="2"/>
      <c r="AW1254" s="2"/>
      <c r="AY1254" s="2"/>
    </row>
    <row r="1255" spans="35:51" x14ac:dyDescent="0.25">
      <c r="AI1255" s="2"/>
      <c r="AK1255" s="2"/>
      <c r="AO1255" s="2"/>
      <c r="AS1255" s="2"/>
      <c r="AU1255" s="2"/>
      <c r="AW1255" s="2"/>
      <c r="AY1255" s="2"/>
    </row>
    <row r="1256" spans="35:51" x14ac:dyDescent="0.25">
      <c r="AI1256" s="2"/>
      <c r="AK1256" s="2"/>
      <c r="AO1256" s="2"/>
      <c r="AS1256" s="2"/>
      <c r="AU1256" s="2"/>
      <c r="AW1256" s="2"/>
      <c r="AY1256" s="2"/>
    </row>
    <row r="1257" spans="35:51" x14ac:dyDescent="0.25">
      <c r="AI1257" s="2"/>
      <c r="AK1257" s="2"/>
      <c r="AO1257" s="2"/>
      <c r="AS1257" s="2"/>
      <c r="AU1257" s="2"/>
      <c r="AW1257" s="2"/>
      <c r="AY1257" s="2"/>
    </row>
    <row r="1258" spans="35:51" x14ac:dyDescent="0.25">
      <c r="AI1258" s="2"/>
      <c r="AK1258" s="2"/>
      <c r="AO1258" s="2"/>
      <c r="AS1258" s="2"/>
      <c r="AU1258" s="2"/>
      <c r="AW1258" s="2"/>
      <c r="AY1258" s="2"/>
    </row>
    <row r="1259" spans="35:51" x14ac:dyDescent="0.25">
      <c r="AI1259" s="2"/>
      <c r="AK1259" s="2"/>
      <c r="AO1259" s="2"/>
      <c r="AS1259" s="2"/>
      <c r="AU1259" s="2"/>
      <c r="AW1259" s="2"/>
      <c r="AY1259" s="2"/>
    </row>
    <row r="1260" spans="35:51" x14ac:dyDescent="0.25">
      <c r="AI1260" s="2"/>
      <c r="AK1260" s="2"/>
      <c r="AO1260" s="2"/>
      <c r="AS1260" s="2"/>
      <c r="AU1260" s="2"/>
      <c r="AW1260" s="2"/>
      <c r="AY1260" s="2"/>
    </row>
    <row r="1261" spans="35:51" x14ac:dyDescent="0.25">
      <c r="AI1261" s="2"/>
      <c r="AK1261" s="2"/>
      <c r="AO1261" s="2"/>
      <c r="AS1261" s="2"/>
      <c r="AU1261" s="2"/>
      <c r="AW1261" s="2"/>
      <c r="AY1261" s="2"/>
    </row>
    <row r="1262" spans="35:51" x14ac:dyDescent="0.25">
      <c r="AI1262" s="2"/>
      <c r="AK1262" s="2"/>
      <c r="AO1262" s="2"/>
      <c r="AS1262" s="2"/>
      <c r="AU1262" s="2"/>
      <c r="AW1262" s="2"/>
      <c r="AY1262" s="2"/>
    </row>
    <row r="1263" spans="35:51" x14ac:dyDescent="0.25">
      <c r="AI1263" s="2"/>
      <c r="AK1263" s="2"/>
      <c r="AO1263" s="2"/>
      <c r="AS1263" s="2"/>
      <c r="AU1263" s="2"/>
      <c r="AW1263" s="2"/>
      <c r="AY1263" s="2"/>
    </row>
    <row r="1264" spans="35:51" x14ac:dyDescent="0.25">
      <c r="AI1264" s="2"/>
      <c r="AK1264" s="2"/>
      <c r="AO1264" s="2"/>
      <c r="AS1264" s="2"/>
      <c r="AU1264" s="2"/>
      <c r="AW1264" s="2"/>
      <c r="AY1264" s="2"/>
    </row>
    <row r="1265" spans="35:51" x14ac:dyDescent="0.25">
      <c r="AI1265" s="2"/>
      <c r="AK1265" s="2"/>
      <c r="AO1265" s="2"/>
      <c r="AS1265" s="2"/>
      <c r="AU1265" s="2"/>
      <c r="AW1265" s="2"/>
      <c r="AY1265" s="2"/>
    </row>
    <row r="1266" spans="35:51" x14ac:dyDescent="0.25">
      <c r="AI1266" s="2"/>
      <c r="AK1266" s="2"/>
      <c r="AO1266" s="2"/>
      <c r="AS1266" s="2"/>
      <c r="AU1266" s="2"/>
      <c r="AW1266" s="2"/>
      <c r="AY1266" s="2"/>
    </row>
    <row r="1267" spans="35:51" x14ac:dyDescent="0.25">
      <c r="AI1267" s="2"/>
      <c r="AK1267" s="2"/>
      <c r="AO1267" s="2"/>
      <c r="AS1267" s="2"/>
      <c r="AU1267" s="2"/>
      <c r="AW1267" s="2"/>
      <c r="AY1267" s="2"/>
    </row>
    <row r="1268" spans="35:51" x14ac:dyDescent="0.25">
      <c r="AI1268" s="2"/>
      <c r="AK1268" s="2"/>
      <c r="AO1268" s="2"/>
      <c r="AS1268" s="2"/>
      <c r="AU1268" s="2"/>
      <c r="AW1268" s="2"/>
      <c r="AY1268" s="2"/>
    </row>
    <row r="1269" spans="35:51" x14ac:dyDescent="0.25">
      <c r="AI1269" s="2"/>
      <c r="AK1269" s="2"/>
      <c r="AO1269" s="2"/>
      <c r="AS1269" s="2"/>
      <c r="AU1269" s="2"/>
      <c r="AW1269" s="2"/>
      <c r="AY1269" s="2"/>
    </row>
    <row r="1270" spans="35:51" x14ac:dyDescent="0.25">
      <c r="AI1270" s="2"/>
      <c r="AK1270" s="2"/>
      <c r="AO1270" s="2"/>
      <c r="AS1270" s="2"/>
      <c r="AU1270" s="2"/>
      <c r="AW1270" s="2"/>
      <c r="AY1270" s="2"/>
    </row>
    <row r="1271" spans="35:51" x14ac:dyDescent="0.25">
      <c r="AI1271" s="2"/>
      <c r="AK1271" s="2"/>
      <c r="AO1271" s="2"/>
      <c r="AS1271" s="2"/>
      <c r="AU1271" s="2"/>
      <c r="AW1271" s="2"/>
      <c r="AY1271" s="2"/>
    </row>
    <row r="1272" spans="35:51" x14ac:dyDescent="0.25">
      <c r="AI1272" s="2"/>
      <c r="AK1272" s="2"/>
      <c r="AO1272" s="2"/>
      <c r="AS1272" s="2"/>
      <c r="AU1272" s="2"/>
      <c r="AW1272" s="2"/>
      <c r="AY1272" s="2"/>
    </row>
    <row r="1273" spans="35:51" x14ac:dyDescent="0.25">
      <c r="AI1273" s="2"/>
      <c r="AK1273" s="2"/>
      <c r="AO1273" s="2"/>
      <c r="AS1273" s="2"/>
      <c r="AU1273" s="2"/>
      <c r="AW1273" s="2"/>
      <c r="AY1273" s="2"/>
    </row>
    <row r="1274" spans="35:51" x14ac:dyDescent="0.25">
      <c r="AI1274" s="2"/>
      <c r="AK1274" s="2"/>
      <c r="AO1274" s="2"/>
      <c r="AS1274" s="2"/>
      <c r="AU1274" s="2"/>
      <c r="AW1274" s="2"/>
      <c r="AY1274" s="2"/>
    </row>
    <row r="1275" spans="35:51" x14ac:dyDescent="0.25">
      <c r="AI1275" s="2"/>
      <c r="AK1275" s="2"/>
      <c r="AO1275" s="2"/>
      <c r="AS1275" s="2"/>
      <c r="AU1275" s="2"/>
      <c r="AW1275" s="2"/>
      <c r="AY1275" s="2"/>
    </row>
    <row r="1276" spans="35:51" x14ac:dyDescent="0.25">
      <c r="AI1276" s="2"/>
      <c r="AK1276" s="2"/>
      <c r="AO1276" s="2"/>
      <c r="AS1276" s="2"/>
      <c r="AU1276" s="2"/>
      <c r="AW1276" s="2"/>
      <c r="AY1276" s="2"/>
    </row>
    <row r="1277" spans="35:51" x14ac:dyDescent="0.25">
      <c r="AI1277" s="2"/>
      <c r="AK1277" s="2"/>
      <c r="AO1277" s="2"/>
      <c r="AS1277" s="2"/>
      <c r="AU1277" s="2"/>
      <c r="AW1277" s="2"/>
      <c r="AY1277" s="2"/>
    </row>
    <row r="1278" spans="35:51" x14ac:dyDescent="0.25">
      <c r="AI1278" s="2"/>
      <c r="AK1278" s="2"/>
      <c r="AO1278" s="2"/>
      <c r="AS1278" s="2"/>
      <c r="AU1278" s="2"/>
      <c r="AW1278" s="2"/>
      <c r="AY1278" s="2"/>
    </row>
    <row r="1279" spans="35:51" x14ac:dyDescent="0.25">
      <c r="AI1279" s="2"/>
      <c r="AK1279" s="2"/>
      <c r="AO1279" s="2"/>
      <c r="AS1279" s="2"/>
      <c r="AU1279" s="2"/>
      <c r="AW1279" s="2"/>
      <c r="AY1279" s="2"/>
    </row>
    <row r="1280" spans="35:51" x14ac:dyDescent="0.25">
      <c r="AI1280" s="2"/>
      <c r="AK1280" s="2"/>
      <c r="AO1280" s="2"/>
      <c r="AS1280" s="2"/>
      <c r="AU1280" s="2"/>
      <c r="AW1280" s="2"/>
      <c r="AY1280" s="2"/>
    </row>
    <row r="1281" spans="35:51" x14ac:dyDescent="0.25">
      <c r="AI1281" s="2"/>
      <c r="AK1281" s="2"/>
      <c r="AO1281" s="2"/>
      <c r="AS1281" s="2"/>
      <c r="AU1281" s="2"/>
      <c r="AW1281" s="2"/>
      <c r="AY1281" s="2"/>
    </row>
    <row r="1282" spans="35:51" x14ac:dyDescent="0.25">
      <c r="AI1282" s="2"/>
      <c r="AK1282" s="2"/>
      <c r="AO1282" s="2"/>
      <c r="AS1282" s="2"/>
      <c r="AU1282" s="2"/>
      <c r="AW1282" s="2"/>
      <c r="AY1282" s="2"/>
    </row>
    <row r="1283" spans="35:51" x14ac:dyDescent="0.25">
      <c r="AI1283" s="2"/>
      <c r="AK1283" s="2"/>
      <c r="AO1283" s="2"/>
      <c r="AS1283" s="2"/>
      <c r="AU1283" s="2"/>
      <c r="AW1283" s="2"/>
      <c r="AY1283" s="2"/>
    </row>
    <row r="1284" spans="35:51" x14ac:dyDescent="0.25">
      <c r="AI1284" s="2"/>
      <c r="AK1284" s="2"/>
      <c r="AO1284" s="2"/>
      <c r="AS1284" s="2"/>
      <c r="AU1284" s="2"/>
      <c r="AW1284" s="2"/>
      <c r="AY1284" s="2"/>
    </row>
    <row r="1285" spans="35:51" x14ac:dyDescent="0.25">
      <c r="AI1285" s="2"/>
      <c r="AK1285" s="2"/>
      <c r="AO1285" s="2"/>
      <c r="AS1285" s="2"/>
      <c r="AU1285" s="2"/>
      <c r="AW1285" s="2"/>
      <c r="AY1285" s="2"/>
    </row>
    <row r="1286" spans="35:51" x14ac:dyDescent="0.25">
      <c r="AI1286" s="2"/>
      <c r="AK1286" s="2"/>
      <c r="AO1286" s="2"/>
      <c r="AS1286" s="2"/>
      <c r="AU1286" s="2"/>
      <c r="AW1286" s="2"/>
      <c r="AY1286" s="2"/>
    </row>
    <row r="1287" spans="35:51" x14ac:dyDescent="0.25">
      <c r="AI1287" s="2"/>
      <c r="AK1287" s="2"/>
      <c r="AO1287" s="2"/>
      <c r="AS1287" s="2"/>
      <c r="AU1287" s="2"/>
      <c r="AW1287" s="2"/>
      <c r="AY1287" s="2"/>
    </row>
    <row r="1288" spans="35:51" x14ac:dyDescent="0.25">
      <c r="AI1288" s="2"/>
      <c r="AK1288" s="2"/>
      <c r="AO1288" s="2"/>
      <c r="AS1288" s="2"/>
      <c r="AU1288" s="2"/>
      <c r="AW1288" s="2"/>
      <c r="AY1288" s="2"/>
    </row>
    <row r="1289" spans="35:51" x14ac:dyDescent="0.25">
      <c r="AI1289" s="2"/>
      <c r="AK1289" s="2"/>
      <c r="AO1289" s="2"/>
      <c r="AS1289" s="2"/>
      <c r="AU1289" s="2"/>
      <c r="AW1289" s="2"/>
      <c r="AY1289" s="2"/>
    </row>
    <row r="1290" spans="35:51" x14ac:dyDescent="0.25">
      <c r="AI1290" s="2"/>
      <c r="AK1290" s="2"/>
      <c r="AO1290" s="2"/>
      <c r="AS1290" s="2"/>
      <c r="AU1290" s="2"/>
      <c r="AW1290" s="2"/>
      <c r="AY1290" s="2"/>
    </row>
    <row r="1291" spans="35:51" x14ac:dyDescent="0.25">
      <c r="AI1291" s="2"/>
      <c r="AK1291" s="2"/>
      <c r="AO1291" s="2"/>
      <c r="AS1291" s="2"/>
      <c r="AU1291" s="2"/>
      <c r="AW1291" s="2"/>
      <c r="AY1291" s="2"/>
    </row>
    <row r="1292" spans="35:51" x14ac:dyDescent="0.25">
      <c r="AI1292" s="2"/>
      <c r="AK1292" s="2"/>
      <c r="AO1292" s="2"/>
      <c r="AS1292" s="2"/>
      <c r="AU1292" s="2"/>
      <c r="AW1292" s="2"/>
      <c r="AY1292" s="2"/>
    </row>
    <row r="1293" spans="35:51" x14ac:dyDescent="0.25">
      <c r="AI1293" s="2"/>
      <c r="AK1293" s="2"/>
      <c r="AO1293" s="2"/>
      <c r="AS1293" s="2"/>
      <c r="AU1293" s="2"/>
      <c r="AW1293" s="2"/>
      <c r="AY1293" s="2"/>
    </row>
    <row r="1294" spans="35:51" x14ac:dyDescent="0.25">
      <c r="AI1294" s="2"/>
      <c r="AK1294" s="2"/>
      <c r="AO1294" s="2"/>
      <c r="AS1294" s="2"/>
      <c r="AU1294" s="2"/>
      <c r="AW1294" s="2"/>
      <c r="AY1294" s="2"/>
    </row>
    <row r="1295" spans="35:51" x14ac:dyDescent="0.25">
      <c r="AI1295" s="2"/>
      <c r="AK1295" s="2"/>
      <c r="AO1295" s="2"/>
      <c r="AS1295" s="2"/>
      <c r="AU1295" s="2"/>
      <c r="AW1295" s="2"/>
      <c r="AY1295" s="2"/>
    </row>
    <row r="1296" spans="35:51" x14ac:dyDescent="0.25">
      <c r="AI1296" s="2"/>
      <c r="AK1296" s="2"/>
      <c r="AO1296" s="2"/>
      <c r="AS1296" s="2"/>
      <c r="AU1296" s="2"/>
      <c r="AW1296" s="2"/>
      <c r="AY1296" s="2"/>
    </row>
    <row r="1297" spans="35:51" x14ac:dyDescent="0.25">
      <c r="AI1297" s="2"/>
      <c r="AK1297" s="2"/>
      <c r="AO1297" s="2"/>
      <c r="AS1297" s="2"/>
      <c r="AU1297" s="2"/>
      <c r="AW1297" s="2"/>
      <c r="AY1297" s="2"/>
    </row>
    <row r="1298" spans="35:51" x14ac:dyDescent="0.25">
      <c r="AI1298" s="2"/>
      <c r="AK1298" s="2"/>
      <c r="AO1298" s="2"/>
      <c r="AS1298" s="2"/>
      <c r="AU1298" s="2"/>
      <c r="AW1298" s="2"/>
      <c r="AY1298" s="2"/>
    </row>
    <row r="1299" spans="35:51" x14ac:dyDescent="0.25">
      <c r="AI1299" s="2"/>
      <c r="AK1299" s="2"/>
      <c r="AO1299" s="2"/>
      <c r="AS1299" s="2"/>
      <c r="AU1299" s="2"/>
      <c r="AW1299" s="2"/>
      <c r="AY1299" s="2"/>
    </row>
    <row r="1300" spans="35:51" x14ac:dyDescent="0.25">
      <c r="AI1300" s="2"/>
      <c r="AK1300" s="2"/>
      <c r="AO1300" s="2"/>
      <c r="AS1300" s="2"/>
      <c r="AU1300" s="2"/>
      <c r="AW1300" s="2"/>
      <c r="AY1300" s="2"/>
    </row>
    <row r="1301" spans="35:51" x14ac:dyDescent="0.25">
      <c r="AI1301" s="2"/>
      <c r="AK1301" s="2"/>
      <c r="AO1301" s="2"/>
      <c r="AS1301" s="2"/>
      <c r="AU1301" s="2"/>
      <c r="AW1301" s="2"/>
      <c r="AY1301" s="2"/>
    </row>
    <row r="1302" spans="35:51" x14ac:dyDescent="0.25">
      <c r="AI1302" s="2"/>
      <c r="AK1302" s="2"/>
      <c r="AO1302" s="2"/>
      <c r="AS1302" s="2"/>
      <c r="AU1302" s="2"/>
      <c r="AW1302" s="2"/>
      <c r="AY1302" s="2"/>
    </row>
    <row r="1303" spans="35:51" x14ac:dyDescent="0.25">
      <c r="AI1303" s="2"/>
      <c r="AK1303" s="2"/>
      <c r="AO1303" s="2"/>
      <c r="AS1303" s="2"/>
      <c r="AU1303" s="2"/>
      <c r="AW1303" s="2"/>
      <c r="AY1303" s="2"/>
    </row>
    <row r="1304" spans="35:51" x14ac:dyDescent="0.25">
      <c r="AI1304" s="2"/>
      <c r="AK1304" s="2"/>
      <c r="AO1304" s="2"/>
      <c r="AS1304" s="2"/>
      <c r="AU1304" s="2"/>
      <c r="AW1304" s="2"/>
      <c r="AY1304" s="2"/>
    </row>
    <row r="1305" spans="35:51" x14ac:dyDescent="0.25">
      <c r="AI1305" s="2"/>
      <c r="AK1305" s="2"/>
      <c r="AO1305" s="2"/>
      <c r="AS1305" s="2"/>
      <c r="AU1305" s="2"/>
      <c r="AW1305" s="2"/>
      <c r="AY1305" s="2"/>
    </row>
    <row r="1306" spans="35:51" x14ac:dyDescent="0.25">
      <c r="AI1306" s="2"/>
      <c r="AK1306" s="2"/>
      <c r="AO1306" s="2"/>
      <c r="AS1306" s="2"/>
      <c r="AU1306" s="2"/>
      <c r="AW1306" s="2"/>
      <c r="AY1306" s="2"/>
    </row>
    <row r="1307" spans="35:51" x14ac:dyDescent="0.25">
      <c r="AI1307" s="2"/>
      <c r="AK1307" s="2"/>
      <c r="AO1307" s="2"/>
      <c r="AS1307" s="2"/>
      <c r="AU1307" s="2"/>
      <c r="AW1307" s="2"/>
      <c r="AY1307" s="2"/>
    </row>
    <row r="1308" spans="35:51" x14ac:dyDescent="0.25">
      <c r="AI1308" s="2"/>
      <c r="AK1308" s="2"/>
      <c r="AO1308" s="2"/>
      <c r="AS1308" s="2"/>
      <c r="AU1308" s="2"/>
      <c r="AW1308" s="2"/>
      <c r="AY1308" s="2"/>
    </row>
    <row r="1309" spans="35:51" x14ac:dyDescent="0.25">
      <c r="AI1309" s="2"/>
      <c r="AK1309" s="2"/>
      <c r="AO1309" s="2"/>
      <c r="AS1309" s="2"/>
      <c r="AU1309" s="2"/>
      <c r="AW1309" s="2"/>
      <c r="AY1309" s="2"/>
    </row>
    <row r="1310" spans="35:51" x14ac:dyDescent="0.25">
      <c r="AI1310" s="2"/>
      <c r="AK1310" s="2"/>
      <c r="AO1310" s="2"/>
      <c r="AS1310" s="2"/>
      <c r="AU1310" s="2"/>
      <c r="AW1310" s="2"/>
      <c r="AY1310" s="2"/>
    </row>
    <row r="1311" spans="35:51" x14ac:dyDescent="0.25">
      <c r="AI1311" s="2"/>
      <c r="AK1311" s="2"/>
      <c r="AO1311" s="2"/>
      <c r="AS1311" s="2"/>
      <c r="AU1311" s="2"/>
      <c r="AW1311" s="2"/>
      <c r="AY1311" s="2"/>
    </row>
    <row r="1312" spans="35:51" x14ac:dyDescent="0.25">
      <c r="AI1312" s="2"/>
      <c r="AK1312" s="2"/>
      <c r="AO1312" s="2"/>
      <c r="AS1312" s="2"/>
      <c r="AU1312" s="2"/>
      <c r="AW1312" s="2"/>
      <c r="AY1312" s="2"/>
    </row>
    <row r="1313" spans="35:51" x14ac:dyDescent="0.25">
      <c r="AI1313" s="2"/>
      <c r="AK1313" s="2"/>
      <c r="AO1313" s="2"/>
      <c r="AS1313" s="2"/>
      <c r="AU1313" s="2"/>
      <c r="AW1313" s="2"/>
      <c r="AY1313" s="2"/>
    </row>
    <row r="1314" spans="35:51" x14ac:dyDescent="0.25">
      <c r="AI1314" s="2"/>
      <c r="AK1314" s="2"/>
      <c r="AO1314" s="2"/>
      <c r="AS1314" s="2"/>
      <c r="AU1314" s="2"/>
      <c r="AW1314" s="2"/>
      <c r="AY1314" s="2"/>
    </row>
    <row r="1315" spans="35:51" x14ac:dyDescent="0.25">
      <c r="AI1315" s="2"/>
      <c r="AK1315" s="2"/>
      <c r="AO1315" s="2"/>
      <c r="AS1315" s="2"/>
      <c r="AU1315" s="2"/>
      <c r="AW1315" s="2"/>
      <c r="AY1315" s="2"/>
    </row>
    <row r="1316" spans="35:51" x14ac:dyDescent="0.25">
      <c r="AI1316" s="2"/>
      <c r="AK1316" s="2"/>
      <c r="AO1316" s="2"/>
      <c r="AS1316" s="2"/>
      <c r="AU1316" s="2"/>
      <c r="AW1316" s="2"/>
      <c r="AY1316" s="2"/>
    </row>
    <row r="1317" spans="35:51" x14ac:dyDescent="0.25">
      <c r="AI1317" s="2"/>
      <c r="AK1317" s="2"/>
      <c r="AO1317" s="2"/>
      <c r="AS1317" s="2"/>
      <c r="AU1317" s="2"/>
      <c r="AW1317" s="2"/>
      <c r="AY1317" s="2"/>
    </row>
    <row r="1318" spans="35:51" x14ac:dyDescent="0.25">
      <c r="AI1318" s="2"/>
      <c r="AK1318" s="2"/>
      <c r="AO1318" s="2"/>
      <c r="AS1318" s="2"/>
      <c r="AU1318" s="2"/>
      <c r="AW1318" s="2"/>
      <c r="AY1318" s="2"/>
    </row>
    <row r="1319" spans="35:51" x14ac:dyDescent="0.25">
      <c r="AI1319" s="2"/>
      <c r="AK1319" s="2"/>
      <c r="AO1319" s="2"/>
      <c r="AS1319" s="2"/>
      <c r="AU1319" s="2"/>
      <c r="AW1319" s="2"/>
      <c r="AY1319" s="2"/>
    </row>
    <row r="1320" spans="35:51" x14ac:dyDescent="0.25">
      <c r="AI1320" s="2"/>
      <c r="AK1320" s="2"/>
      <c r="AO1320" s="2"/>
      <c r="AS1320" s="2"/>
      <c r="AU1320" s="2"/>
      <c r="AW1320" s="2"/>
      <c r="AY1320" s="2"/>
    </row>
    <row r="1321" spans="35:51" x14ac:dyDescent="0.25">
      <c r="AI1321" s="2"/>
      <c r="AK1321" s="2"/>
      <c r="AO1321" s="2"/>
      <c r="AS1321" s="2"/>
      <c r="AU1321" s="2"/>
      <c r="AW1321" s="2"/>
      <c r="AY1321" s="2"/>
    </row>
    <row r="1322" spans="35:51" x14ac:dyDescent="0.25">
      <c r="AI1322" s="2"/>
      <c r="AK1322" s="2"/>
      <c r="AO1322" s="2"/>
      <c r="AS1322" s="2"/>
      <c r="AU1322" s="2"/>
      <c r="AW1322" s="2"/>
      <c r="AY1322" s="2"/>
    </row>
    <row r="1323" spans="35:51" x14ac:dyDescent="0.25">
      <c r="AI1323" s="2"/>
      <c r="AK1323" s="2"/>
      <c r="AO1323" s="2"/>
      <c r="AS1323" s="2"/>
      <c r="AU1323" s="2"/>
      <c r="AW1323" s="2"/>
      <c r="AY1323" s="2"/>
    </row>
    <row r="1324" spans="35:51" x14ac:dyDescent="0.25">
      <c r="AI1324" s="2"/>
      <c r="AK1324" s="2"/>
      <c r="AO1324" s="2"/>
      <c r="AS1324" s="2"/>
      <c r="AU1324" s="2"/>
      <c r="AW1324" s="2"/>
      <c r="AY1324" s="2"/>
    </row>
    <row r="1325" spans="35:51" x14ac:dyDescent="0.25">
      <c r="AI1325" s="2"/>
      <c r="AK1325" s="2"/>
      <c r="AO1325" s="2"/>
      <c r="AS1325" s="2"/>
      <c r="AU1325" s="2"/>
      <c r="AW1325" s="2"/>
      <c r="AY1325" s="2"/>
    </row>
    <row r="1326" spans="35:51" x14ac:dyDescent="0.25">
      <c r="AI1326" s="2"/>
      <c r="AK1326" s="2"/>
      <c r="AO1326" s="2"/>
      <c r="AS1326" s="2"/>
      <c r="AU1326" s="2"/>
      <c r="AW1326" s="2"/>
      <c r="AY1326" s="2"/>
    </row>
    <row r="1327" spans="35:51" x14ac:dyDescent="0.25">
      <c r="AI1327" s="2"/>
      <c r="AK1327" s="2"/>
      <c r="AO1327" s="2"/>
      <c r="AS1327" s="2"/>
      <c r="AU1327" s="2"/>
      <c r="AW1327" s="2"/>
      <c r="AY1327" s="2"/>
    </row>
    <row r="1328" spans="35:51" x14ac:dyDescent="0.25">
      <c r="AI1328" s="2"/>
      <c r="AK1328" s="2"/>
      <c r="AO1328" s="2"/>
      <c r="AS1328" s="2"/>
      <c r="AU1328" s="2"/>
      <c r="AW1328" s="2"/>
      <c r="AY1328" s="2"/>
    </row>
    <row r="1329" spans="35:51" x14ac:dyDescent="0.25">
      <c r="AI1329" s="2"/>
      <c r="AK1329" s="2"/>
      <c r="AO1329" s="2"/>
      <c r="AS1329" s="2"/>
      <c r="AU1329" s="2"/>
      <c r="AW1329" s="2"/>
      <c r="AY1329" s="2"/>
    </row>
    <row r="1330" spans="35:51" x14ac:dyDescent="0.25">
      <c r="AI1330" s="2"/>
      <c r="AK1330" s="2"/>
      <c r="AO1330" s="2"/>
      <c r="AS1330" s="2"/>
      <c r="AU1330" s="2"/>
      <c r="AW1330" s="2"/>
      <c r="AY1330" s="2"/>
    </row>
    <row r="1331" spans="35:51" x14ac:dyDescent="0.25">
      <c r="AI1331" s="2"/>
      <c r="AK1331" s="2"/>
      <c r="AO1331" s="2"/>
      <c r="AS1331" s="2"/>
      <c r="AU1331" s="2"/>
      <c r="AW1331" s="2"/>
      <c r="AY1331" s="2"/>
    </row>
    <row r="1332" spans="35:51" x14ac:dyDescent="0.25">
      <c r="AI1332" s="2"/>
      <c r="AK1332" s="2"/>
      <c r="AO1332" s="2"/>
      <c r="AS1332" s="2"/>
      <c r="AU1332" s="2"/>
      <c r="AW1332" s="2"/>
      <c r="AY1332" s="2"/>
    </row>
    <row r="1333" spans="35:51" x14ac:dyDescent="0.25">
      <c r="AI1333" s="2"/>
      <c r="AK1333" s="2"/>
      <c r="AO1333" s="2"/>
      <c r="AS1333" s="2"/>
      <c r="AU1333" s="2"/>
      <c r="AW1333" s="2"/>
      <c r="AY1333" s="2"/>
    </row>
    <row r="1334" spans="35:51" x14ac:dyDescent="0.25">
      <c r="AI1334" s="2"/>
      <c r="AK1334" s="2"/>
      <c r="AO1334" s="2"/>
      <c r="AS1334" s="2"/>
      <c r="AU1334" s="2"/>
      <c r="AW1334" s="2"/>
      <c r="AY1334" s="2"/>
    </row>
    <row r="1335" spans="35:51" x14ac:dyDescent="0.25">
      <c r="AI1335" s="2"/>
      <c r="AK1335" s="2"/>
      <c r="AO1335" s="2"/>
      <c r="AS1335" s="2"/>
      <c r="AU1335" s="2"/>
      <c r="AW1335" s="2"/>
      <c r="AY1335" s="2"/>
    </row>
    <row r="1336" spans="35:51" x14ac:dyDescent="0.25">
      <c r="AI1336" s="2"/>
      <c r="AK1336" s="2"/>
      <c r="AO1336" s="2"/>
      <c r="AS1336" s="2"/>
      <c r="AU1336" s="2"/>
      <c r="AW1336" s="2"/>
      <c r="AY1336" s="2"/>
    </row>
    <row r="1337" spans="35:51" x14ac:dyDescent="0.25">
      <c r="AI1337" s="2"/>
      <c r="AK1337" s="2"/>
      <c r="AO1337" s="2"/>
      <c r="AS1337" s="2"/>
      <c r="AU1337" s="2"/>
      <c r="AW1337" s="2"/>
      <c r="AY1337" s="2"/>
    </row>
    <row r="1338" spans="35:51" x14ac:dyDescent="0.25">
      <c r="AI1338" s="2"/>
      <c r="AK1338" s="2"/>
      <c r="AO1338" s="2"/>
      <c r="AS1338" s="2"/>
      <c r="AU1338" s="2"/>
      <c r="AW1338" s="2"/>
      <c r="AY1338" s="2"/>
    </row>
    <row r="1339" spans="35:51" x14ac:dyDescent="0.25">
      <c r="AI1339" s="2"/>
      <c r="AK1339" s="2"/>
      <c r="AO1339" s="2"/>
      <c r="AS1339" s="2"/>
      <c r="AU1339" s="2"/>
      <c r="AW1339" s="2"/>
      <c r="AY1339" s="2"/>
    </row>
    <row r="1340" spans="35:51" x14ac:dyDescent="0.25">
      <c r="AI1340" s="2"/>
      <c r="AK1340" s="2"/>
      <c r="AO1340" s="2"/>
      <c r="AS1340" s="2"/>
      <c r="AU1340" s="2"/>
      <c r="AW1340" s="2"/>
      <c r="AY1340" s="2"/>
    </row>
    <row r="1341" spans="35:51" x14ac:dyDescent="0.25">
      <c r="AI1341" s="2"/>
      <c r="AK1341" s="2"/>
      <c r="AO1341" s="2"/>
      <c r="AS1341" s="2"/>
      <c r="AU1341" s="2"/>
      <c r="AW1341" s="2"/>
      <c r="AY1341" s="2"/>
    </row>
    <row r="1342" spans="35:51" x14ac:dyDescent="0.25">
      <c r="AI1342" s="2"/>
      <c r="AK1342" s="2"/>
      <c r="AO1342" s="2"/>
      <c r="AS1342" s="2"/>
      <c r="AU1342" s="2"/>
      <c r="AW1342" s="2"/>
      <c r="AY1342" s="2"/>
    </row>
    <row r="1343" spans="35:51" x14ac:dyDescent="0.25">
      <c r="AI1343" s="2"/>
      <c r="AK1343" s="2"/>
      <c r="AO1343" s="2"/>
      <c r="AS1343" s="2"/>
      <c r="AU1343" s="2"/>
      <c r="AW1343" s="2"/>
      <c r="AY1343" s="2"/>
    </row>
    <row r="1344" spans="35:51" x14ac:dyDescent="0.25">
      <c r="AI1344" s="2"/>
      <c r="AK1344" s="2"/>
      <c r="AO1344" s="2"/>
      <c r="AS1344" s="2"/>
      <c r="AU1344" s="2"/>
      <c r="AW1344" s="2"/>
      <c r="AY1344" s="2"/>
    </row>
    <row r="1345" spans="35:51" x14ac:dyDescent="0.25">
      <c r="AI1345" s="2"/>
      <c r="AK1345" s="2"/>
      <c r="AO1345" s="2"/>
      <c r="AS1345" s="2"/>
      <c r="AU1345" s="2"/>
      <c r="AW1345" s="2"/>
      <c r="AY1345" s="2"/>
    </row>
    <row r="1346" spans="35:51" x14ac:dyDescent="0.25">
      <c r="AI1346" s="2"/>
      <c r="AK1346" s="2"/>
      <c r="AO1346" s="2"/>
      <c r="AS1346" s="2"/>
      <c r="AU1346" s="2"/>
      <c r="AW1346" s="2"/>
      <c r="AY1346" s="2"/>
    </row>
    <row r="1347" spans="35:51" x14ac:dyDescent="0.25">
      <c r="AI1347" s="2"/>
      <c r="AK1347" s="2"/>
      <c r="AO1347" s="2"/>
      <c r="AS1347" s="2"/>
      <c r="AU1347" s="2"/>
      <c r="AW1347" s="2"/>
      <c r="AY1347" s="2"/>
    </row>
    <row r="1348" spans="35:51" x14ac:dyDescent="0.25">
      <c r="AI1348" s="2"/>
      <c r="AK1348" s="2"/>
      <c r="AO1348" s="2"/>
      <c r="AS1348" s="2"/>
      <c r="AU1348" s="2"/>
      <c r="AW1348" s="2"/>
      <c r="AY1348" s="2"/>
    </row>
    <row r="1349" spans="35:51" x14ac:dyDescent="0.25">
      <c r="AI1349" s="2"/>
      <c r="AK1349" s="2"/>
      <c r="AO1349" s="2"/>
      <c r="AS1349" s="2"/>
      <c r="AU1349" s="2"/>
      <c r="AW1349" s="2"/>
      <c r="AY1349" s="2"/>
    </row>
    <row r="1350" spans="35:51" x14ac:dyDescent="0.25">
      <c r="AI1350" s="2"/>
      <c r="AK1350" s="2"/>
      <c r="AO1350" s="2"/>
      <c r="AS1350" s="2"/>
      <c r="AU1350" s="2"/>
      <c r="AW1350" s="2"/>
      <c r="AY1350" s="2"/>
    </row>
    <row r="1351" spans="35:51" x14ac:dyDescent="0.25">
      <c r="AI1351" s="2"/>
      <c r="AK1351" s="2"/>
      <c r="AO1351" s="2"/>
      <c r="AS1351" s="2"/>
      <c r="AU1351" s="2"/>
      <c r="AW1351" s="2"/>
      <c r="AY1351" s="2"/>
    </row>
    <row r="1352" spans="35:51" x14ac:dyDescent="0.25">
      <c r="AI1352" s="2"/>
      <c r="AK1352" s="2"/>
      <c r="AO1352" s="2"/>
      <c r="AS1352" s="2"/>
      <c r="AU1352" s="2"/>
      <c r="AW1352" s="2"/>
      <c r="AY1352" s="2"/>
    </row>
    <row r="1353" spans="35:51" x14ac:dyDescent="0.25">
      <c r="AI1353" s="2"/>
      <c r="AK1353" s="2"/>
      <c r="AO1353" s="2"/>
      <c r="AS1353" s="2"/>
      <c r="AU1353" s="2"/>
      <c r="AW1353" s="2"/>
      <c r="AY1353" s="2"/>
    </row>
    <row r="1354" spans="35:51" x14ac:dyDescent="0.25">
      <c r="AI1354" s="2"/>
      <c r="AK1354" s="2"/>
      <c r="AO1354" s="2"/>
      <c r="AS1354" s="2"/>
      <c r="AU1354" s="2"/>
      <c r="AW1354" s="2"/>
      <c r="AY1354" s="2"/>
    </row>
    <row r="1355" spans="35:51" x14ac:dyDescent="0.25">
      <c r="AI1355" s="2"/>
      <c r="AK1355" s="2"/>
      <c r="AO1355" s="2"/>
      <c r="AS1355" s="2"/>
      <c r="AU1355" s="2"/>
      <c r="AW1355" s="2"/>
      <c r="AY1355" s="2"/>
    </row>
    <row r="1356" spans="35:51" x14ac:dyDescent="0.25">
      <c r="AI1356" s="2"/>
      <c r="AK1356" s="2"/>
      <c r="AO1356" s="2"/>
      <c r="AS1356" s="2"/>
      <c r="AU1356" s="2"/>
      <c r="AW1356" s="2"/>
      <c r="AY1356" s="2"/>
    </row>
    <row r="1357" spans="35:51" x14ac:dyDescent="0.25">
      <c r="AI1357" s="2"/>
      <c r="AK1357" s="2"/>
      <c r="AO1357" s="2"/>
      <c r="AS1357" s="2"/>
      <c r="AU1357" s="2"/>
      <c r="AW1357" s="2"/>
      <c r="AY1357" s="2"/>
    </row>
    <row r="1358" spans="35:51" x14ac:dyDescent="0.25">
      <c r="AI1358" s="2"/>
      <c r="AK1358" s="2"/>
      <c r="AO1358" s="2"/>
      <c r="AS1358" s="2"/>
      <c r="AU1358" s="2"/>
      <c r="AW1358" s="2"/>
      <c r="AY1358" s="2"/>
    </row>
    <row r="1359" spans="35:51" x14ac:dyDescent="0.25">
      <c r="AI1359" s="2"/>
      <c r="AK1359" s="2"/>
      <c r="AO1359" s="2"/>
      <c r="AS1359" s="2"/>
      <c r="AU1359" s="2"/>
      <c r="AW1359" s="2"/>
      <c r="AY1359" s="2"/>
    </row>
    <row r="1360" spans="35:51" x14ac:dyDescent="0.25">
      <c r="AI1360" s="2"/>
      <c r="AK1360" s="2"/>
      <c r="AO1360" s="2"/>
      <c r="AS1360" s="2"/>
      <c r="AU1360" s="2"/>
      <c r="AW1360" s="2"/>
      <c r="AY1360" s="2"/>
    </row>
    <row r="1361" spans="35:51" x14ac:dyDescent="0.25">
      <c r="AI1361" s="2"/>
      <c r="AK1361" s="2"/>
      <c r="AO1361" s="2"/>
      <c r="AS1361" s="2"/>
      <c r="AU1361" s="2"/>
      <c r="AW1361" s="2"/>
      <c r="AY1361" s="2"/>
    </row>
    <row r="1362" spans="35:51" x14ac:dyDescent="0.25">
      <c r="AI1362" s="2"/>
      <c r="AK1362" s="2"/>
      <c r="AO1362" s="2"/>
      <c r="AS1362" s="2"/>
      <c r="AU1362" s="2"/>
      <c r="AW1362" s="2"/>
      <c r="AY1362" s="2"/>
    </row>
    <row r="1363" spans="35:51" x14ac:dyDescent="0.25">
      <c r="AI1363" s="2"/>
      <c r="AK1363" s="2"/>
      <c r="AO1363" s="2"/>
      <c r="AS1363" s="2"/>
      <c r="AU1363" s="2"/>
      <c r="AW1363" s="2"/>
      <c r="AY1363" s="2"/>
    </row>
    <row r="1364" spans="35:51" x14ac:dyDescent="0.25">
      <c r="AI1364" s="2"/>
      <c r="AK1364" s="2"/>
      <c r="AO1364" s="2"/>
      <c r="AS1364" s="2"/>
      <c r="AU1364" s="2"/>
      <c r="AW1364" s="2"/>
      <c r="AY1364" s="2"/>
    </row>
    <row r="1365" spans="35:51" x14ac:dyDescent="0.25">
      <c r="AI1365" s="2"/>
      <c r="AK1365" s="2"/>
      <c r="AO1365" s="2"/>
      <c r="AS1365" s="2"/>
      <c r="AU1365" s="2"/>
      <c r="AW1365" s="2"/>
      <c r="AY1365" s="2"/>
    </row>
    <row r="1366" spans="35:51" x14ac:dyDescent="0.25">
      <c r="AI1366" s="2"/>
      <c r="AK1366" s="2"/>
      <c r="AO1366" s="2"/>
      <c r="AS1366" s="2"/>
      <c r="AU1366" s="2"/>
      <c r="AW1366" s="2"/>
      <c r="AY1366" s="2"/>
    </row>
    <row r="1367" spans="35:51" x14ac:dyDescent="0.25">
      <c r="AI1367" s="2"/>
      <c r="AK1367" s="2"/>
      <c r="AO1367" s="2"/>
      <c r="AS1367" s="2"/>
      <c r="AU1367" s="2"/>
      <c r="AW1367" s="2"/>
      <c r="AY1367" s="2"/>
    </row>
    <row r="1368" spans="35:51" x14ac:dyDescent="0.25">
      <c r="AI1368" s="2"/>
      <c r="AK1368" s="2"/>
      <c r="AO1368" s="2"/>
      <c r="AS1368" s="2"/>
      <c r="AU1368" s="2"/>
      <c r="AW1368" s="2"/>
      <c r="AY1368" s="2"/>
    </row>
    <row r="1369" spans="35:51" x14ac:dyDescent="0.25">
      <c r="AI1369" s="2"/>
      <c r="AK1369" s="2"/>
      <c r="AO1369" s="2"/>
      <c r="AS1369" s="2"/>
      <c r="AU1369" s="2"/>
      <c r="AW1369" s="2"/>
      <c r="AY1369" s="2"/>
    </row>
    <row r="1370" spans="35:51" x14ac:dyDescent="0.25">
      <c r="AI1370" s="2"/>
      <c r="AK1370" s="2"/>
      <c r="AO1370" s="2"/>
      <c r="AS1370" s="2"/>
      <c r="AU1370" s="2"/>
      <c r="AW1370" s="2"/>
      <c r="AY1370" s="2"/>
    </row>
    <row r="1371" spans="35:51" x14ac:dyDescent="0.25">
      <c r="AI1371" s="2"/>
      <c r="AK1371" s="2"/>
      <c r="AO1371" s="2"/>
      <c r="AS1371" s="2"/>
      <c r="AU1371" s="2"/>
      <c r="AW1371" s="2"/>
      <c r="AY1371" s="2"/>
    </row>
    <row r="1372" spans="35:51" x14ac:dyDescent="0.25">
      <c r="AI1372" s="2"/>
      <c r="AK1372" s="2"/>
      <c r="AO1372" s="2"/>
      <c r="AS1372" s="2"/>
      <c r="AU1372" s="2"/>
      <c r="AW1372" s="2"/>
      <c r="AY1372" s="2"/>
    </row>
    <row r="1373" spans="35:51" x14ac:dyDescent="0.25">
      <c r="AI1373" s="2"/>
      <c r="AK1373" s="2"/>
      <c r="AO1373" s="2"/>
      <c r="AS1373" s="2"/>
      <c r="AU1373" s="2"/>
      <c r="AW1373" s="2"/>
      <c r="AY1373" s="2"/>
    </row>
    <row r="1374" spans="35:51" x14ac:dyDescent="0.25">
      <c r="AI1374" s="2"/>
      <c r="AK1374" s="2"/>
      <c r="AO1374" s="2"/>
      <c r="AS1374" s="2"/>
      <c r="AU1374" s="2"/>
      <c r="AW1374" s="2"/>
      <c r="AY1374" s="2"/>
    </row>
    <row r="1375" spans="35:51" x14ac:dyDescent="0.25">
      <c r="AI1375" s="2"/>
      <c r="AK1375" s="2"/>
      <c r="AO1375" s="2"/>
      <c r="AS1375" s="2"/>
      <c r="AU1375" s="2"/>
      <c r="AW1375" s="2"/>
      <c r="AY1375" s="2"/>
    </row>
    <row r="1376" spans="35:51" x14ac:dyDescent="0.25">
      <c r="AI1376" s="2"/>
      <c r="AK1376" s="2"/>
      <c r="AO1376" s="2"/>
      <c r="AS1376" s="2"/>
      <c r="AU1376" s="2"/>
      <c r="AW1376" s="2"/>
      <c r="AY1376" s="2"/>
    </row>
    <row r="1377" spans="35:51" x14ac:dyDescent="0.25">
      <c r="AI1377" s="2"/>
      <c r="AK1377" s="2"/>
      <c r="AO1377" s="2"/>
      <c r="AS1377" s="2"/>
      <c r="AU1377" s="2"/>
      <c r="AW1377" s="2"/>
      <c r="AY1377" s="2"/>
    </row>
    <row r="1378" spans="35:51" x14ac:dyDescent="0.25">
      <c r="AI1378" s="2"/>
      <c r="AK1378" s="2"/>
      <c r="AO1378" s="2"/>
      <c r="AS1378" s="2"/>
      <c r="AU1378" s="2"/>
      <c r="AW1378" s="2"/>
      <c r="AY1378" s="2"/>
    </row>
    <row r="1379" spans="35:51" x14ac:dyDescent="0.25">
      <c r="AI1379" s="2"/>
      <c r="AK1379" s="2"/>
      <c r="AO1379" s="2"/>
      <c r="AS1379" s="2"/>
      <c r="AU1379" s="2"/>
      <c r="AW1379" s="2"/>
      <c r="AY1379" s="2"/>
    </row>
    <row r="1380" spans="35:51" x14ac:dyDescent="0.25">
      <c r="AI1380" s="2"/>
      <c r="AK1380" s="2"/>
      <c r="AO1380" s="2"/>
      <c r="AS1380" s="2"/>
      <c r="AU1380" s="2"/>
      <c r="AW1380" s="2"/>
      <c r="AY1380" s="2"/>
    </row>
    <row r="1381" spans="35:51" x14ac:dyDescent="0.25">
      <c r="AI1381" s="2"/>
      <c r="AK1381" s="2"/>
      <c r="AO1381" s="2"/>
      <c r="AS1381" s="2"/>
      <c r="AU1381" s="2"/>
      <c r="AW1381" s="2"/>
      <c r="AY1381" s="2"/>
    </row>
    <row r="1382" spans="35:51" x14ac:dyDescent="0.25">
      <c r="AI1382" s="2"/>
      <c r="AK1382" s="2"/>
      <c r="AO1382" s="2"/>
      <c r="AS1382" s="2"/>
      <c r="AU1382" s="2"/>
      <c r="AW1382" s="2"/>
      <c r="AY1382" s="2"/>
    </row>
    <row r="1383" spans="35:51" x14ac:dyDescent="0.25">
      <c r="AI1383" s="2"/>
      <c r="AK1383" s="2"/>
      <c r="AO1383" s="2"/>
      <c r="AS1383" s="2"/>
      <c r="AU1383" s="2"/>
      <c r="AW1383" s="2"/>
      <c r="AY1383" s="2"/>
    </row>
    <row r="1384" spans="35:51" x14ac:dyDescent="0.25">
      <c r="AI1384" s="2"/>
      <c r="AK1384" s="2"/>
      <c r="AO1384" s="2"/>
      <c r="AS1384" s="2"/>
      <c r="AU1384" s="2"/>
      <c r="AW1384" s="2"/>
      <c r="AY1384" s="2"/>
    </row>
    <row r="1385" spans="35:51" x14ac:dyDescent="0.25">
      <c r="AI1385" s="2"/>
      <c r="AK1385" s="2"/>
      <c r="AO1385" s="2"/>
      <c r="AS1385" s="2"/>
      <c r="AU1385" s="2"/>
      <c r="AW1385" s="2"/>
      <c r="AY1385" s="2"/>
    </row>
    <row r="1386" spans="35:51" x14ac:dyDescent="0.25">
      <c r="AI1386" s="2"/>
      <c r="AK1386" s="2"/>
      <c r="AO1386" s="2"/>
      <c r="AS1386" s="2"/>
      <c r="AU1386" s="2"/>
      <c r="AW1386" s="2"/>
      <c r="AY1386" s="2"/>
    </row>
    <row r="1387" spans="35:51" x14ac:dyDescent="0.25">
      <c r="AI1387" s="2"/>
      <c r="AK1387" s="2"/>
      <c r="AO1387" s="2"/>
      <c r="AS1387" s="2"/>
      <c r="AU1387" s="2"/>
      <c r="AW1387" s="2"/>
      <c r="AY1387" s="2"/>
    </row>
    <row r="1388" spans="35:51" x14ac:dyDescent="0.25">
      <c r="AI1388" s="2"/>
      <c r="AK1388" s="2"/>
      <c r="AO1388" s="2"/>
      <c r="AS1388" s="2"/>
      <c r="AU1388" s="2"/>
      <c r="AW1388" s="2"/>
      <c r="AY1388" s="2"/>
    </row>
    <row r="1389" spans="35:51" x14ac:dyDescent="0.25">
      <c r="AI1389" s="2"/>
      <c r="AK1389" s="2"/>
      <c r="AO1389" s="2"/>
      <c r="AS1389" s="2"/>
      <c r="AU1389" s="2"/>
      <c r="AW1389" s="2"/>
      <c r="AY1389" s="2"/>
    </row>
    <row r="1390" spans="35:51" x14ac:dyDescent="0.25">
      <c r="AI1390" s="2"/>
      <c r="AK1390" s="2"/>
      <c r="AO1390" s="2"/>
      <c r="AS1390" s="2"/>
      <c r="AU1390" s="2"/>
      <c r="AW1390" s="2"/>
      <c r="AY1390" s="2"/>
    </row>
    <row r="1391" spans="35:51" x14ac:dyDescent="0.25">
      <c r="AI1391" s="2"/>
      <c r="AK1391" s="2"/>
      <c r="AO1391" s="2"/>
      <c r="AS1391" s="2"/>
      <c r="AU1391" s="2"/>
      <c r="AW1391" s="2"/>
      <c r="AY1391" s="2"/>
    </row>
    <row r="1392" spans="35:51" x14ac:dyDescent="0.25">
      <c r="AI1392" s="2"/>
      <c r="AK1392" s="2"/>
      <c r="AO1392" s="2"/>
      <c r="AS1392" s="2"/>
      <c r="AU1392" s="2"/>
      <c r="AW1392" s="2"/>
      <c r="AY1392" s="2"/>
    </row>
    <row r="1393" spans="35:51" x14ac:dyDescent="0.25">
      <c r="AI1393" s="2"/>
      <c r="AK1393" s="2"/>
      <c r="AO1393" s="2"/>
      <c r="AS1393" s="2"/>
      <c r="AU1393" s="2"/>
      <c r="AW1393" s="2"/>
      <c r="AY1393" s="2"/>
    </row>
    <row r="1394" spans="35:51" x14ac:dyDescent="0.25">
      <c r="AI1394" s="2"/>
      <c r="AK1394" s="2"/>
      <c r="AO1394" s="2"/>
      <c r="AS1394" s="2"/>
      <c r="AU1394" s="2"/>
      <c r="AW1394" s="2"/>
      <c r="AY1394" s="2"/>
    </row>
    <row r="1395" spans="35:51" x14ac:dyDescent="0.25">
      <c r="AI1395" s="2"/>
      <c r="AK1395" s="2"/>
      <c r="AO1395" s="2"/>
      <c r="AS1395" s="2"/>
      <c r="AU1395" s="2"/>
      <c r="AW1395" s="2"/>
      <c r="AY1395" s="2"/>
    </row>
    <row r="1396" spans="35:51" x14ac:dyDescent="0.25">
      <c r="AI1396" s="2"/>
      <c r="AK1396" s="2"/>
      <c r="AO1396" s="2"/>
      <c r="AS1396" s="2"/>
      <c r="AU1396" s="2"/>
      <c r="AW1396" s="2"/>
      <c r="AY1396" s="2"/>
    </row>
    <row r="1397" spans="35:51" x14ac:dyDescent="0.25">
      <c r="AI1397" s="2"/>
      <c r="AK1397" s="2"/>
      <c r="AO1397" s="2"/>
      <c r="AS1397" s="2"/>
      <c r="AU1397" s="2"/>
      <c r="AW1397" s="2"/>
      <c r="AY1397" s="2"/>
    </row>
    <row r="1398" spans="35:51" x14ac:dyDescent="0.25">
      <c r="AI1398" s="2"/>
      <c r="AK1398" s="2"/>
      <c r="AO1398" s="2"/>
      <c r="AS1398" s="2"/>
      <c r="AU1398" s="2"/>
      <c r="AW1398" s="2"/>
      <c r="AY1398" s="2"/>
    </row>
    <row r="1399" spans="35:51" x14ac:dyDescent="0.25">
      <c r="AI1399" s="2"/>
      <c r="AK1399" s="2"/>
      <c r="AO1399" s="2"/>
      <c r="AS1399" s="2"/>
      <c r="AU1399" s="2"/>
      <c r="AW1399" s="2"/>
      <c r="AY1399" s="2"/>
    </row>
    <row r="1400" spans="35:51" x14ac:dyDescent="0.25">
      <c r="AI1400" s="2"/>
      <c r="AK1400" s="2"/>
      <c r="AO1400" s="2"/>
      <c r="AS1400" s="2"/>
      <c r="AU1400" s="2"/>
      <c r="AW1400" s="2"/>
      <c r="AY1400" s="2"/>
    </row>
    <row r="1401" spans="35:51" x14ac:dyDescent="0.25">
      <c r="AI1401" s="2"/>
      <c r="AK1401" s="2"/>
      <c r="AO1401" s="2"/>
      <c r="AS1401" s="2"/>
      <c r="AU1401" s="2"/>
      <c r="AW1401" s="2"/>
      <c r="AY1401" s="2"/>
    </row>
    <row r="1402" spans="35:51" x14ac:dyDescent="0.25">
      <c r="AI1402" s="2"/>
      <c r="AK1402" s="2"/>
      <c r="AO1402" s="2"/>
      <c r="AS1402" s="2"/>
      <c r="AU1402" s="2"/>
      <c r="AW1402" s="2"/>
      <c r="AY1402" s="2"/>
    </row>
    <row r="1403" spans="35:51" x14ac:dyDescent="0.25">
      <c r="AI1403" s="2"/>
      <c r="AK1403" s="2"/>
      <c r="AO1403" s="2"/>
      <c r="AS1403" s="2"/>
      <c r="AU1403" s="2"/>
      <c r="AW1403" s="2"/>
      <c r="AY1403" s="2"/>
    </row>
    <row r="1404" spans="35:51" x14ac:dyDescent="0.25">
      <c r="AI1404" s="2"/>
      <c r="AK1404" s="2"/>
      <c r="AO1404" s="2"/>
      <c r="AS1404" s="2"/>
      <c r="AU1404" s="2"/>
      <c r="AW1404" s="2"/>
      <c r="AY1404" s="2"/>
    </row>
    <row r="1405" spans="35:51" x14ac:dyDescent="0.25">
      <c r="AI1405" s="2"/>
      <c r="AK1405" s="2"/>
      <c r="AO1405" s="2"/>
      <c r="AS1405" s="2"/>
      <c r="AU1405" s="2"/>
      <c r="AW1405" s="2"/>
      <c r="AY1405" s="2"/>
    </row>
    <row r="1406" spans="35:51" x14ac:dyDescent="0.25">
      <c r="AI1406" s="2"/>
      <c r="AK1406" s="2"/>
      <c r="AO1406" s="2"/>
      <c r="AS1406" s="2"/>
      <c r="AU1406" s="2"/>
      <c r="AW1406" s="2"/>
      <c r="AY1406" s="2"/>
    </row>
    <row r="1407" spans="35:51" x14ac:dyDescent="0.25">
      <c r="AI1407" s="2"/>
      <c r="AK1407" s="2"/>
      <c r="AO1407" s="2"/>
      <c r="AS1407" s="2"/>
      <c r="AU1407" s="2"/>
      <c r="AW1407" s="2"/>
      <c r="AY1407" s="2"/>
    </row>
    <row r="1408" spans="35:51" x14ac:dyDescent="0.25">
      <c r="AI1408" s="2"/>
      <c r="AK1408" s="2"/>
      <c r="AO1408" s="2"/>
      <c r="AS1408" s="2"/>
      <c r="AU1408" s="2"/>
      <c r="AW1408" s="2"/>
      <c r="AY1408" s="2"/>
    </row>
    <row r="1409" spans="35:51" x14ac:dyDescent="0.25">
      <c r="AI1409" s="2"/>
      <c r="AK1409" s="2"/>
      <c r="AO1409" s="2"/>
      <c r="AS1409" s="2"/>
      <c r="AU1409" s="2"/>
      <c r="AW1409" s="2"/>
      <c r="AY1409" s="2"/>
    </row>
    <row r="1410" spans="35:51" x14ac:dyDescent="0.25">
      <c r="AI1410" s="2"/>
      <c r="AK1410" s="2"/>
      <c r="AO1410" s="2"/>
      <c r="AS1410" s="2"/>
      <c r="AU1410" s="2"/>
      <c r="AW1410" s="2"/>
      <c r="AY1410" s="2"/>
    </row>
    <row r="1411" spans="35:51" x14ac:dyDescent="0.25">
      <c r="AI1411" s="2"/>
      <c r="AK1411" s="2"/>
      <c r="AO1411" s="2"/>
      <c r="AS1411" s="2"/>
      <c r="AU1411" s="2"/>
      <c r="AW1411" s="2"/>
      <c r="AY1411" s="2"/>
    </row>
    <row r="1412" spans="35:51" x14ac:dyDescent="0.25">
      <c r="AI1412" s="2"/>
      <c r="AK1412" s="2"/>
      <c r="AO1412" s="2"/>
      <c r="AS1412" s="2"/>
      <c r="AU1412" s="2"/>
      <c r="AW1412" s="2"/>
      <c r="AY1412" s="2"/>
    </row>
    <row r="1413" spans="35:51" x14ac:dyDescent="0.25">
      <c r="AI1413" s="2"/>
      <c r="AK1413" s="2"/>
      <c r="AO1413" s="2"/>
      <c r="AS1413" s="2"/>
      <c r="AU1413" s="2"/>
      <c r="AW1413" s="2"/>
      <c r="AY1413" s="2"/>
    </row>
    <row r="1414" spans="35:51" x14ac:dyDescent="0.25">
      <c r="AI1414" s="2"/>
      <c r="AK1414" s="2"/>
      <c r="AO1414" s="2"/>
      <c r="AS1414" s="2"/>
      <c r="AU1414" s="2"/>
      <c r="AW1414" s="2"/>
      <c r="AY1414" s="2"/>
    </row>
    <row r="1415" spans="35:51" x14ac:dyDescent="0.25">
      <c r="AI1415" s="2"/>
      <c r="AK1415" s="2"/>
      <c r="AO1415" s="2"/>
      <c r="AS1415" s="2"/>
      <c r="AU1415" s="2"/>
      <c r="AW1415" s="2"/>
      <c r="AY1415" s="2"/>
    </row>
    <row r="1416" spans="35:51" x14ac:dyDescent="0.25">
      <c r="AI1416" s="2"/>
      <c r="AK1416" s="2"/>
      <c r="AO1416" s="2"/>
      <c r="AS1416" s="2"/>
      <c r="AU1416" s="2"/>
      <c r="AW1416" s="2"/>
      <c r="AY1416" s="2"/>
    </row>
    <row r="1417" spans="35:51" x14ac:dyDescent="0.25">
      <c r="AI1417" s="2"/>
      <c r="AK1417" s="2"/>
      <c r="AO1417" s="2"/>
      <c r="AS1417" s="2"/>
      <c r="AU1417" s="2"/>
      <c r="AW1417" s="2"/>
      <c r="AY1417" s="2"/>
    </row>
    <row r="1418" spans="35:51" x14ac:dyDescent="0.25">
      <c r="AI1418" s="2"/>
      <c r="AK1418" s="2"/>
      <c r="AO1418" s="2"/>
      <c r="AS1418" s="2"/>
      <c r="AU1418" s="2"/>
      <c r="AW1418" s="2"/>
      <c r="AY1418" s="2"/>
    </row>
    <row r="1419" spans="35:51" x14ac:dyDescent="0.25">
      <c r="AI1419" s="2"/>
      <c r="AK1419" s="2"/>
      <c r="AO1419" s="2"/>
      <c r="AS1419" s="2"/>
      <c r="AU1419" s="2"/>
      <c r="AW1419" s="2"/>
      <c r="AY1419" s="2"/>
    </row>
    <row r="1420" spans="35:51" x14ac:dyDescent="0.25">
      <c r="AI1420" s="2"/>
      <c r="AK1420" s="2"/>
      <c r="AO1420" s="2"/>
      <c r="AS1420" s="2"/>
      <c r="AU1420" s="2"/>
      <c r="AW1420" s="2"/>
      <c r="AY1420" s="2"/>
    </row>
    <row r="1421" spans="35:51" x14ac:dyDescent="0.25">
      <c r="AI1421" s="2"/>
      <c r="AK1421" s="2"/>
      <c r="AO1421" s="2"/>
      <c r="AS1421" s="2"/>
      <c r="AU1421" s="2"/>
      <c r="AW1421" s="2"/>
      <c r="AY1421" s="2"/>
    </row>
    <row r="1422" spans="35:51" x14ac:dyDescent="0.25">
      <c r="AI1422" s="2"/>
      <c r="AK1422" s="2"/>
      <c r="AO1422" s="2"/>
      <c r="AS1422" s="2"/>
      <c r="AU1422" s="2"/>
      <c r="AW1422" s="2"/>
      <c r="AY1422" s="2"/>
    </row>
    <row r="1423" spans="35:51" x14ac:dyDescent="0.25">
      <c r="AI1423" s="2"/>
      <c r="AK1423" s="2"/>
      <c r="AO1423" s="2"/>
      <c r="AS1423" s="2"/>
      <c r="AU1423" s="2"/>
      <c r="AW1423" s="2"/>
      <c r="AY1423" s="2"/>
    </row>
    <row r="1424" spans="35:51" x14ac:dyDescent="0.25">
      <c r="AI1424" s="2"/>
      <c r="AK1424" s="2"/>
      <c r="AO1424" s="2"/>
      <c r="AS1424" s="2"/>
      <c r="AU1424" s="2"/>
      <c r="AW1424" s="2"/>
      <c r="AY1424" s="2"/>
    </row>
    <row r="1425" spans="35:51" x14ac:dyDescent="0.25">
      <c r="AI1425" s="2"/>
      <c r="AK1425" s="2"/>
      <c r="AO1425" s="2"/>
      <c r="AS1425" s="2"/>
      <c r="AU1425" s="2"/>
      <c r="AW1425" s="2"/>
      <c r="AY1425" s="2"/>
    </row>
    <row r="1426" spans="35:51" x14ac:dyDescent="0.25">
      <c r="AI1426" s="2"/>
      <c r="AK1426" s="2"/>
      <c r="AO1426" s="2"/>
      <c r="AS1426" s="2"/>
      <c r="AU1426" s="2"/>
      <c r="AW1426" s="2"/>
      <c r="AY1426" s="2"/>
    </row>
    <row r="1427" spans="35:51" x14ac:dyDescent="0.25">
      <c r="AI1427" s="2"/>
      <c r="AK1427" s="2"/>
      <c r="AO1427" s="2"/>
      <c r="AS1427" s="2"/>
      <c r="AU1427" s="2"/>
      <c r="AW1427" s="2"/>
      <c r="AY1427" s="2"/>
    </row>
    <row r="1428" spans="35:51" x14ac:dyDescent="0.25">
      <c r="AI1428" s="2"/>
      <c r="AK1428" s="2"/>
      <c r="AO1428" s="2"/>
      <c r="AS1428" s="2"/>
      <c r="AU1428" s="2"/>
      <c r="AW1428" s="2"/>
      <c r="AY1428" s="2"/>
    </row>
    <row r="1429" spans="35:51" x14ac:dyDescent="0.25">
      <c r="AI1429" s="2"/>
      <c r="AK1429" s="2"/>
      <c r="AO1429" s="2"/>
      <c r="AS1429" s="2"/>
      <c r="AU1429" s="2"/>
      <c r="AW1429" s="2"/>
      <c r="AY1429" s="2"/>
    </row>
    <row r="1430" spans="35:51" x14ac:dyDescent="0.25">
      <c r="AI1430" s="2"/>
      <c r="AK1430" s="2"/>
      <c r="AO1430" s="2"/>
      <c r="AS1430" s="2"/>
      <c r="AU1430" s="2"/>
      <c r="AW1430" s="2"/>
      <c r="AY1430" s="2"/>
    </row>
    <row r="1431" spans="35:51" x14ac:dyDescent="0.25">
      <c r="AI1431" s="2"/>
      <c r="AK1431" s="2"/>
      <c r="AO1431" s="2"/>
      <c r="AS1431" s="2"/>
      <c r="AU1431" s="2"/>
      <c r="AW1431" s="2"/>
      <c r="AY1431" s="2"/>
    </row>
    <row r="1432" spans="35:51" x14ac:dyDescent="0.25">
      <c r="AI1432" s="2"/>
      <c r="AK1432" s="2"/>
      <c r="AO1432" s="2"/>
      <c r="AS1432" s="2"/>
      <c r="AU1432" s="2"/>
      <c r="AW1432" s="2"/>
      <c r="AY1432" s="2"/>
    </row>
    <row r="1433" spans="35:51" x14ac:dyDescent="0.25">
      <c r="AI1433" s="2"/>
      <c r="AK1433" s="2"/>
      <c r="AO1433" s="2"/>
      <c r="AS1433" s="2"/>
      <c r="AU1433" s="2"/>
      <c r="AW1433" s="2"/>
      <c r="AY1433" s="2"/>
    </row>
    <row r="1434" spans="35:51" x14ac:dyDescent="0.25">
      <c r="AI1434" s="2"/>
      <c r="AK1434" s="2"/>
      <c r="AO1434" s="2"/>
      <c r="AS1434" s="2"/>
      <c r="AU1434" s="2"/>
      <c r="AW1434" s="2"/>
      <c r="AY1434" s="2"/>
    </row>
    <row r="1435" spans="35:51" x14ac:dyDescent="0.25">
      <c r="AI1435" s="2"/>
      <c r="AK1435" s="2"/>
      <c r="AO1435" s="2"/>
      <c r="AS1435" s="2"/>
      <c r="AU1435" s="2"/>
      <c r="AW1435" s="2"/>
      <c r="AY1435" s="2"/>
    </row>
    <row r="1436" spans="35:51" x14ac:dyDescent="0.25">
      <c r="AI1436" s="2"/>
      <c r="AK1436" s="2"/>
      <c r="AO1436" s="2"/>
      <c r="AS1436" s="2"/>
      <c r="AU1436" s="2"/>
      <c r="AW1436" s="2"/>
      <c r="AY1436" s="2"/>
    </row>
    <row r="1437" spans="35:51" x14ac:dyDescent="0.25">
      <c r="AI1437" s="2"/>
      <c r="AK1437" s="2"/>
      <c r="AO1437" s="2"/>
      <c r="AS1437" s="2"/>
      <c r="AU1437" s="2"/>
      <c r="AW1437" s="2"/>
      <c r="AY1437" s="2"/>
    </row>
    <row r="1438" spans="35:51" x14ac:dyDescent="0.25">
      <c r="AI1438" s="2"/>
      <c r="AK1438" s="2"/>
      <c r="AO1438" s="2"/>
      <c r="AS1438" s="2"/>
      <c r="AU1438" s="2"/>
      <c r="AW1438" s="2"/>
      <c r="AY1438" s="2"/>
    </row>
    <row r="1439" spans="35:51" x14ac:dyDescent="0.25">
      <c r="AI1439" s="2"/>
      <c r="AK1439" s="2"/>
      <c r="AO1439" s="2"/>
      <c r="AS1439" s="2"/>
      <c r="AU1439" s="2"/>
      <c r="AW1439" s="2"/>
      <c r="AY1439" s="2"/>
    </row>
    <row r="1440" spans="35:51" x14ac:dyDescent="0.25">
      <c r="AI1440" s="2"/>
      <c r="AK1440" s="2"/>
      <c r="AO1440" s="2"/>
      <c r="AS1440" s="2"/>
      <c r="AU1440" s="2"/>
      <c r="AW1440" s="2"/>
      <c r="AY1440" s="2"/>
    </row>
    <row r="1441" spans="35:51" x14ac:dyDescent="0.25">
      <c r="AI1441" s="2"/>
      <c r="AK1441" s="2"/>
      <c r="AO1441" s="2"/>
      <c r="AS1441" s="2"/>
      <c r="AU1441" s="2"/>
      <c r="AW1441" s="2"/>
      <c r="AY1441" s="2"/>
    </row>
    <row r="1442" spans="35:51" x14ac:dyDescent="0.25">
      <c r="AI1442" s="2"/>
      <c r="AK1442" s="2"/>
      <c r="AO1442" s="2"/>
      <c r="AS1442" s="2"/>
      <c r="AU1442" s="2"/>
      <c r="AW1442" s="2"/>
      <c r="AY1442" s="2"/>
    </row>
    <row r="1443" spans="35:51" x14ac:dyDescent="0.25">
      <c r="AI1443" s="2"/>
      <c r="AK1443" s="2"/>
      <c r="AO1443" s="2"/>
      <c r="AS1443" s="2"/>
      <c r="AU1443" s="2"/>
      <c r="AW1443" s="2"/>
      <c r="AY1443" s="2"/>
    </row>
    <row r="1444" spans="35:51" x14ac:dyDescent="0.25">
      <c r="AI1444" s="2"/>
      <c r="AK1444" s="2"/>
      <c r="AO1444" s="2"/>
      <c r="AS1444" s="2"/>
      <c r="AU1444" s="2"/>
      <c r="AW1444" s="2"/>
      <c r="AY1444" s="2"/>
    </row>
    <row r="1445" spans="35:51" x14ac:dyDescent="0.25">
      <c r="AI1445" s="2"/>
      <c r="AK1445" s="2"/>
      <c r="AO1445" s="2"/>
      <c r="AS1445" s="2"/>
      <c r="AU1445" s="2"/>
      <c r="AW1445" s="2"/>
      <c r="AY1445" s="2"/>
    </row>
    <row r="1446" spans="35:51" x14ac:dyDescent="0.25">
      <c r="AI1446" s="2"/>
      <c r="AK1446" s="2"/>
      <c r="AO1446" s="2"/>
      <c r="AS1446" s="2"/>
      <c r="AU1446" s="2"/>
      <c r="AW1446" s="2"/>
      <c r="AY1446" s="2"/>
    </row>
    <row r="1447" spans="35:51" x14ac:dyDescent="0.25">
      <c r="AI1447" s="2"/>
      <c r="AK1447" s="2"/>
      <c r="AO1447" s="2"/>
      <c r="AS1447" s="2"/>
      <c r="AU1447" s="2"/>
      <c r="AW1447" s="2"/>
      <c r="AY1447" s="2"/>
    </row>
    <row r="1448" spans="35:51" x14ac:dyDescent="0.25">
      <c r="AI1448" s="2"/>
      <c r="AK1448" s="2"/>
      <c r="AO1448" s="2"/>
      <c r="AS1448" s="2"/>
      <c r="AU1448" s="2"/>
      <c r="AW1448" s="2"/>
      <c r="AY1448" s="2"/>
    </row>
    <row r="1449" spans="35:51" x14ac:dyDescent="0.25">
      <c r="AI1449" s="2"/>
      <c r="AK1449" s="2"/>
      <c r="AO1449" s="2"/>
      <c r="AS1449" s="2"/>
      <c r="AU1449" s="2"/>
      <c r="AW1449" s="2"/>
      <c r="AY1449" s="2"/>
    </row>
    <row r="1450" spans="35:51" x14ac:dyDescent="0.25">
      <c r="AI1450" s="2"/>
      <c r="AK1450" s="2"/>
      <c r="AO1450" s="2"/>
      <c r="AS1450" s="2"/>
      <c r="AU1450" s="2"/>
      <c r="AW1450" s="2"/>
      <c r="AY1450" s="2"/>
    </row>
    <row r="1451" spans="35:51" x14ac:dyDescent="0.25">
      <c r="AI1451" s="2"/>
      <c r="AK1451" s="2"/>
      <c r="AO1451" s="2"/>
      <c r="AS1451" s="2"/>
      <c r="AU1451" s="2"/>
      <c r="AW1451" s="2"/>
      <c r="AY1451" s="2"/>
    </row>
    <row r="1452" spans="35:51" x14ac:dyDescent="0.25">
      <c r="AI1452" s="2"/>
      <c r="AK1452" s="2"/>
      <c r="AO1452" s="2"/>
      <c r="AS1452" s="2"/>
      <c r="AU1452" s="2"/>
      <c r="AW1452" s="2"/>
      <c r="AY1452" s="2"/>
    </row>
    <row r="1453" spans="35:51" x14ac:dyDescent="0.25">
      <c r="AI1453" s="2"/>
      <c r="AK1453" s="2"/>
      <c r="AO1453" s="2"/>
      <c r="AS1453" s="2"/>
      <c r="AU1453" s="2"/>
      <c r="AW1453" s="2"/>
      <c r="AY1453" s="2"/>
    </row>
    <row r="1454" spans="35:51" x14ac:dyDescent="0.25">
      <c r="AI1454" s="2"/>
      <c r="AK1454" s="2"/>
      <c r="AO1454" s="2"/>
      <c r="AS1454" s="2"/>
      <c r="AU1454" s="2"/>
      <c r="AW1454" s="2"/>
      <c r="AY1454" s="2"/>
    </row>
    <row r="1455" spans="35:51" x14ac:dyDescent="0.25">
      <c r="AI1455" s="2"/>
      <c r="AK1455" s="2"/>
      <c r="AO1455" s="2"/>
      <c r="AS1455" s="2"/>
      <c r="AU1455" s="2"/>
      <c r="AW1455" s="2"/>
      <c r="AY1455" s="2"/>
    </row>
    <row r="1456" spans="35:51" x14ac:dyDescent="0.25">
      <c r="AI1456" s="2"/>
      <c r="AK1456" s="2"/>
      <c r="AO1456" s="2"/>
      <c r="AS1456" s="2"/>
      <c r="AU1456" s="2"/>
      <c r="AW1456" s="2"/>
      <c r="AY1456" s="2"/>
    </row>
    <row r="1457" spans="35:51" x14ac:dyDescent="0.25">
      <c r="AI1457" s="2"/>
      <c r="AK1457" s="2"/>
      <c r="AO1457" s="2"/>
      <c r="AS1457" s="2"/>
      <c r="AU1457" s="2"/>
      <c r="AW1457" s="2"/>
      <c r="AY1457" s="2"/>
    </row>
    <row r="1458" spans="35:51" x14ac:dyDescent="0.25">
      <c r="AI1458" s="2"/>
      <c r="AK1458" s="2"/>
      <c r="AO1458" s="2"/>
      <c r="AS1458" s="2"/>
      <c r="AU1458" s="2"/>
      <c r="AW1458" s="2"/>
      <c r="AY1458" s="2"/>
    </row>
    <row r="1459" spans="35:51" x14ac:dyDescent="0.25">
      <c r="AI1459" s="2"/>
      <c r="AK1459" s="2"/>
      <c r="AO1459" s="2"/>
      <c r="AS1459" s="2"/>
      <c r="AU1459" s="2"/>
      <c r="AW1459" s="2"/>
      <c r="AY1459" s="2"/>
    </row>
    <row r="1460" spans="35:51" x14ac:dyDescent="0.25">
      <c r="AI1460" s="2"/>
      <c r="AK1460" s="2"/>
      <c r="AO1460" s="2"/>
      <c r="AS1460" s="2"/>
      <c r="AU1460" s="2"/>
      <c r="AW1460" s="2"/>
      <c r="AY1460" s="2"/>
    </row>
    <row r="1461" spans="35:51" x14ac:dyDescent="0.25">
      <c r="AI1461" s="2"/>
      <c r="AK1461" s="2"/>
      <c r="AO1461" s="2"/>
      <c r="AS1461" s="2"/>
      <c r="AU1461" s="2"/>
      <c r="AW1461" s="2"/>
      <c r="AY1461" s="2"/>
    </row>
    <row r="1462" spans="35:51" x14ac:dyDescent="0.25">
      <c r="AI1462" s="2"/>
      <c r="AK1462" s="2"/>
      <c r="AO1462" s="2"/>
      <c r="AS1462" s="2"/>
      <c r="AU1462" s="2"/>
      <c r="AW1462" s="2"/>
      <c r="AY1462" s="2"/>
    </row>
    <row r="1463" spans="35:51" x14ac:dyDescent="0.25">
      <c r="AI1463" s="2"/>
      <c r="AK1463" s="2"/>
      <c r="AO1463" s="2"/>
      <c r="AS1463" s="2"/>
      <c r="AU1463" s="2"/>
      <c r="AW1463" s="2"/>
      <c r="AY1463" s="2"/>
    </row>
    <row r="1464" spans="35:51" x14ac:dyDescent="0.25">
      <c r="AI1464" s="2"/>
      <c r="AK1464" s="2"/>
      <c r="AO1464" s="2"/>
      <c r="AS1464" s="2"/>
      <c r="AU1464" s="2"/>
      <c r="AW1464" s="2"/>
      <c r="AY1464" s="2"/>
    </row>
    <row r="1465" spans="35:51" x14ac:dyDescent="0.25">
      <c r="AI1465" s="2"/>
      <c r="AK1465" s="2"/>
      <c r="AO1465" s="2"/>
      <c r="AS1465" s="2"/>
      <c r="AU1465" s="2"/>
      <c r="AW1465" s="2"/>
      <c r="AY1465" s="2"/>
    </row>
    <row r="1466" spans="35:51" x14ac:dyDescent="0.25">
      <c r="AI1466" s="2"/>
      <c r="AK1466" s="2"/>
      <c r="AO1466" s="2"/>
      <c r="AS1466" s="2"/>
      <c r="AU1466" s="2"/>
      <c r="AW1466" s="2"/>
      <c r="AY1466" s="2"/>
    </row>
    <row r="1467" spans="35:51" x14ac:dyDescent="0.25">
      <c r="AI1467" s="2"/>
      <c r="AK1467" s="2"/>
      <c r="AO1467" s="2"/>
      <c r="AS1467" s="2"/>
      <c r="AU1467" s="2"/>
      <c r="AW1467" s="2"/>
      <c r="AY1467" s="2"/>
    </row>
  </sheetData>
  <sheetProtection selectLockedCells="1" selectUnlockedCells="1"/>
  <mergeCells count="17">
    <mergeCell ref="P2:Q2"/>
    <mergeCell ref="P3:Q3"/>
    <mergeCell ref="S3:T3"/>
    <mergeCell ref="V3:W3"/>
    <mergeCell ref="Y3:Z3"/>
    <mergeCell ref="A3:B3"/>
    <mergeCell ref="D3:F3"/>
    <mergeCell ref="L3:N3"/>
    <mergeCell ref="A2:B2"/>
    <mergeCell ref="D2:F2"/>
    <mergeCell ref="G2:J4"/>
    <mergeCell ref="L2:N2"/>
    <mergeCell ref="AT4:AX4"/>
    <mergeCell ref="S2:T2"/>
    <mergeCell ref="V2:W2"/>
    <mergeCell ref="Y2:Z2"/>
    <mergeCell ref="AA2:AF4"/>
  </mergeCells>
  <dataValidations count="1">
    <dataValidation allowBlank="1" showInputMessage="1" showErrorMessage="1" errorTitle="Invalid Data Entry" error="You may only select values from the drop down list.  To request additional values, email jbhooper@kpmg.com with the subject line &quot;LSE_IGC_Add Values to Workbook&quot;." sqref="AX9:AX1048576 AT4:AT7 AV5:AV1048576 AR5:AR9 AT10:AT1048576 AS32:AS1048576 AS6 AW6 AY6 AW32:AW1048576 AU6 AU32:AU1048576 AZ1:XFD1048576 AH5:AH26 AY32:AY1048576 AI32:AI1048576 AK6 AB5:AC5 A5:B9 L5 AK32:AK1048576 S5:T14 AH36:AH1048576 AI6 AJ1:AJ28 AJ30:AJ1048576 N5 AO32:AO1048576 AO6 AR18:AR1048576 AR12 AQ1:AQ1048576 AP1:AP7 AP9:AP1048576 D5:J28 AL5:AN1048576"/>
  </dataValidations>
  <hyperlinks>
    <hyperlink ref="H26" r:id="rId1" display="J.M.Shirey@lse.ac.uk"/>
    <hyperlink ref="J23" r:id="rId2" display="R.Todd@lse.ac.uk"/>
    <hyperlink ref="J22" r:id="rId3" display="J.Steel@lse.ac.uk"/>
    <hyperlink ref="J24" r:id="rId4" display="J.Steel@lse.ac.uk"/>
    <hyperlink ref="J28" r:id="rId5" display="J.Steel@lse.ac.uk"/>
    <hyperlink ref="J26" r:id="rId6" display="W.Wilkin@lse.ac.uk "/>
    <hyperlink ref="H22" r:id="rId7" display="K.El-Beyrouty@lse.ac.uk"/>
    <hyperlink ref="H23" r:id="rId8" display="V.Prado@lse.ac.uk"/>
    <hyperlink ref="H24" r:id="rId9" display="K.El-Beyrouty@lse.ac.uk"/>
    <hyperlink ref="H28" r:id="rId10" display="K.El-Beyrouty@lse.ac.uk"/>
    <hyperlink ref="J25" r:id="rId11" display="s.l.jones@lse.ac.uk"/>
    <hyperlink ref="H25" r:id="rId12" display="a.vashishtha@lse.ac.uk"/>
  </hyperlinks>
  <pageMargins left="0.7" right="0.7" top="0.75" bottom="0.75" header="0.3" footer="0.3"/>
  <pageSetup orientation="portrait"/>
  <tableParts count="15">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27</vt:i4>
      </vt:variant>
    </vt:vector>
  </HeadingPairs>
  <TitlesOfParts>
    <vt:vector size="31" baseType="lpstr">
      <vt:lpstr>Instructions Fees</vt:lpstr>
      <vt:lpstr>Summary Info</vt:lpstr>
      <vt:lpstr>Fees</vt:lpstr>
      <vt:lpstr>Terms</vt:lpstr>
      <vt:lpstr>Fees!Activity_List</vt:lpstr>
      <vt:lpstr>'Summary Info'!Activity_List</vt:lpstr>
      <vt:lpstr>Activity_List</vt:lpstr>
      <vt:lpstr>Activity_Subgroup_List</vt:lpstr>
      <vt:lpstr>Benefits_List</vt:lpstr>
      <vt:lpstr>Fees!Category_List</vt:lpstr>
      <vt:lpstr>'Summary Info'!Category_List</vt:lpstr>
      <vt:lpstr>Category_List</vt:lpstr>
      <vt:lpstr>Contractor_Type_List</vt:lpstr>
      <vt:lpstr>Fees!Country_List</vt:lpstr>
      <vt:lpstr>'Summary Info'!Country_List</vt:lpstr>
      <vt:lpstr>Country_List</vt:lpstr>
      <vt:lpstr>Fees!Date_List</vt:lpstr>
      <vt:lpstr>'Summary Info'!Date_List</vt:lpstr>
      <vt:lpstr>Date_List</vt:lpstr>
      <vt:lpstr>Defined_Output_List</vt:lpstr>
      <vt:lpstr>Fees!Position_List</vt:lpstr>
      <vt:lpstr>'Summary Info'!Position_List</vt:lpstr>
      <vt:lpstr>Position_List</vt:lpstr>
      <vt:lpstr>Fees!Print_Area</vt:lpstr>
      <vt:lpstr>'Summary Info'!Print_Area</vt:lpstr>
      <vt:lpstr>Programme_List</vt:lpstr>
      <vt:lpstr>RP_Activities_List</vt:lpstr>
      <vt:lpstr>RP_Outputs_List</vt:lpstr>
      <vt:lpstr>RP_Position_List</vt:lpstr>
      <vt:lpstr>Summary_Info_Theme</vt:lpstr>
      <vt:lpstr>Thematic_List</vt:lpstr>
    </vt:vector>
  </TitlesOfParts>
  <Company>London School of Economics and Political Science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dc:creator>
  <cp:lastModifiedBy>Michael Gomez</cp:lastModifiedBy>
  <cp:lastPrinted>2015-02-13T12:50:03Z</cp:lastPrinted>
  <dcterms:created xsi:type="dcterms:W3CDTF">2010-11-15T10:16:05Z</dcterms:created>
  <dcterms:modified xsi:type="dcterms:W3CDTF">2015-02-17T17:30:00Z</dcterms:modified>
</cp:coreProperties>
</file>